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Zrinka\Documents\IZVJEŠTAJI\IZVJEŠTAJI 2025\01.01.-31.12.2025\IZVRŠENJE FINANCIJSKOG PLANA\"/>
    </mc:Choice>
  </mc:AlternateContent>
  <bookViews>
    <workbookView xWindow="0" yWindow="0" windowWidth="28800" windowHeight="12330" firstSheet="1" activeTab="2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rashoda'!$A$12:$H$122</definedName>
    <definedName name="_xlnm._FilterDatabase" localSheetId="6" hidden="1">'POSEBNI DIO'!$A$5:$G$586</definedName>
    <definedName name="_xlnm.Print_Titles" localSheetId="1">' Račun prihoda i rashoda'!$9:$9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0" i="12" l="1"/>
  <c r="I109" i="12"/>
  <c r="G19" i="12" l="1"/>
  <c r="G16" i="12"/>
  <c r="G14" i="12"/>
  <c r="G13" i="12" l="1"/>
  <c r="G26" i="12"/>
  <c r="G36" i="12"/>
  <c r="F72" i="10" l="1"/>
  <c r="F71" i="10" s="1"/>
  <c r="E70" i="10"/>
  <c r="F70" i="10" l="1"/>
  <c r="F126" i="10"/>
  <c r="E176" i="10"/>
  <c r="F404" i="10" l="1"/>
  <c r="F164" i="10"/>
  <c r="F163" i="10" s="1"/>
  <c r="E162" i="10"/>
  <c r="E161" i="10" s="1"/>
  <c r="E160" i="10" s="1"/>
  <c r="F140" i="10"/>
  <c r="F139" i="10" s="1"/>
  <c r="F137" i="10"/>
  <c r="F135" i="10"/>
  <c r="F133" i="10"/>
  <c r="E131" i="10"/>
  <c r="E130" i="10" s="1"/>
  <c r="E129" i="10" s="1"/>
  <c r="F109" i="10"/>
  <c r="F123" i="10"/>
  <c r="F121" i="10"/>
  <c r="F119" i="10"/>
  <c r="E117" i="10"/>
  <c r="E116" i="10" s="1"/>
  <c r="E115" i="10" s="1"/>
  <c r="F132" i="10" l="1"/>
  <c r="G132" i="10" s="1"/>
  <c r="F162" i="10"/>
  <c r="G139" i="10"/>
  <c r="F118" i="10"/>
  <c r="G118" i="10" s="1"/>
  <c r="F29" i="10"/>
  <c r="F22" i="10"/>
  <c r="F17" i="10"/>
  <c r="F161" i="10" l="1"/>
  <c r="F131" i="10"/>
  <c r="G131" i="10" s="1"/>
  <c r="E14" i="12"/>
  <c r="C13" i="14"/>
  <c r="D13" i="14"/>
  <c r="B13" i="14"/>
  <c r="E13" i="14" s="1"/>
  <c r="F585" i="10"/>
  <c r="F584" i="10" s="1"/>
  <c r="F583" i="10" s="1"/>
  <c r="F582" i="10" s="1"/>
  <c r="F580" i="10"/>
  <c r="F579" i="10" s="1"/>
  <c r="F258" i="10"/>
  <c r="F225" i="10"/>
  <c r="F160" i="10" l="1"/>
  <c r="F130" i="10"/>
  <c r="F129" i="10" s="1"/>
  <c r="F578" i="10"/>
  <c r="E98" i="12"/>
  <c r="E106" i="12"/>
  <c r="F38" i="12"/>
  <c r="E444" i="10"/>
  <c r="F446" i="10"/>
  <c r="F445" i="10" s="1"/>
  <c r="E374" i="10"/>
  <c r="G130" i="10" l="1"/>
  <c r="F125" i="10"/>
  <c r="G125" i="10" s="1"/>
  <c r="G129" i="10"/>
  <c r="F577" i="10"/>
  <c r="F576" i="10" s="1"/>
  <c r="G98" i="12"/>
  <c r="E97" i="12"/>
  <c r="F117" i="10" l="1"/>
  <c r="F456" i="10"/>
  <c r="F455" i="10" s="1"/>
  <c r="F454" i="10" s="1"/>
  <c r="E454" i="10"/>
  <c r="E453" i="10" s="1"/>
  <c r="F409" i="10"/>
  <c r="F269" i="10"/>
  <c r="F268" i="10" s="1"/>
  <c r="E267" i="10"/>
  <c r="E266" i="10" s="1"/>
  <c r="F260" i="10"/>
  <c r="F66" i="10"/>
  <c r="G117" i="10" l="1"/>
  <c r="F116" i="10"/>
  <c r="F453" i="10"/>
  <c r="F267" i="10"/>
  <c r="J30" i="1"/>
  <c r="J14" i="1"/>
  <c r="J13" i="1"/>
  <c r="J10" i="1"/>
  <c r="I30" i="1"/>
  <c r="I14" i="1"/>
  <c r="I13" i="1"/>
  <c r="I10" i="1"/>
  <c r="G116" i="10" l="1"/>
  <c r="F115" i="10"/>
  <c r="G115" i="10" s="1"/>
  <c r="F266" i="10"/>
  <c r="H23" i="1"/>
  <c r="H12" i="1"/>
  <c r="H9" i="1"/>
  <c r="H15" i="1" l="1"/>
  <c r="G121" i="12"/>
  <c r="E105" i="12"/>
  <c r="F47" i="14"/>
  <c r="F46" i="14"/>
  <c r="F43" i="14"/>
  <c r="F41" i="14"/>
  <c r="F40" i="14"/>
  <c r="F38" i="14"/>
  <c r="F37" i="14"/>
  <c r="F35" i="14"/>
  <c r="F26" i="14"/>
  <c r="F25" i="14"/>
  <c r="F22" i="14"/>
  <c r="F20" i="14"/>
  <c r="F19" i="14"/>
  <c r="F17" i="14"/>
  <c r="F16" i="14"/>
  <c r="F14" i="14"/>
  <c r="E46" i="14"/>
  <c r="E43" i="14"/>
  <c r="E41" i="14"/>
  <c r="E40" i="14"/>
  <c r="E37" i="14"/>
  <c r="E35" i="14"/>
  <c r="E26" i="14"/>
  <c r="E25" i="14"/>
  <c r="E23" i="14"/>
  <c r="E22" i="14"/>
  <c r="E20" i="14"/>
  <c r="E19" i="14"/>
  <c r="E17" i="14"/>
  <c r="E16" i="14"/>
  <c r="E14" i="14"/>
  <c r="H24" i="1" l="1"/>
  <c r="B42" i="14"/>
  <c r="C12" i="14"/>
  <c r="D12" i="14"/>
  <c r="B12" i="14"/>
  <c r="C11" i="11"/>
  <c r="H31" i="1" l="1"/>
  <c r="F13" i="14"/>
  <c r="F12" i="14"/>
  <c r="E12" i="14"/>
  <c r="F568" i="10"/>
  <c r="F567" i="10" s="1"/>
  <c r="E567" i="10"/>
  <c r="F565" i="10"/>
  <c r="F563" i="10"/>
  <c r="F561" i="10"/>
  <c r="E340" i="10"/>
  <c r="E339" i="10" s="1"/>
  <c r="E338" i="10" s="1"/>
  <c r="F341" i="10"/>
  <c r="F340" i="10" s="1"/>
  <c r="F339" i="10" s="1"/>
  <c r="F338" i="10" s="1"/>
  <c r="F330" i="10"/>
  <c r="F329" i="10" s="1"/>
  <c r="F328" i="10" s="1"/>
  <c r="E329" i="10"/>
  <c r="E328" i="10" s="1"/>
  <c r="F326" i="10"/>
  <c r="F322" i="10"/>
  <c r="F303" i="10"/>
  <c r="F90" i="10"/>
  <c r="F89" i="10" s="1"/>
  <c r="F88" i="10" s="1"/>
  <c r="F87" i="10" s="1"/>
  <c r="F86" i="10" s="1"/>
  <c r="E88" i="10"/>
  <c r="E87" i="10" s="1"/>
  <c r="E86" i="10" s="1"/>
  <c r="H32" i="1" l="1"/>
  <c r="E321" i="10"/>
  <c r="E560" i="10"/>
  <c r="E559" i="10" s="1"/>
  <c r="E558" i="10" s="1"/>
  <c r="F321" i="10"/>
  <c r="F560" i="10"/>
  <c r="F197" i="10"/>
  <c r="F196" i="10" s="1"/>
  <c r="E195" i="10"/>
  <c r="E194" i="10" s="1"/>
  <c r="E193" i="10" s="1"/>
  <c r="F195" i="10" l="1"/>
  <c r="F559" i="10"/>
  <c r="C21" i="14"/>
  <c r="D21" i="14"/>
  <c r="B21" i="14"/>
  <c r="C18" i="14"/>
  <c r="D18" i="14"/>
  <c r="C24" i="14"/>
  <c r="D24" i="14"/>
  <c r="B24" i="14"/>
  <c r="B18" i="14"/>
  <c r="C15" i="14"/>
  <c r="D15" i="14"/>
  <c r="B15" i="14"/>
  <c r="F24" i="14" l="1"/>
  <c r="E24" i="14"/>
  <c r="F21" i="14"/>
  <c r="E21" i="14"/>
  <c r="F18" i="14"/>
  <c r="E18" i="14"/>
  <c r="E15" i="14"/>
  <c r="F15" i="14"/>
  <c r="F194" i="10"/>
  <c r="F558" i="10"/>
  <c r="G106" i="12"/>
  <c r="G105" i="12" s="1"/>
  <c r="F171" i="10"/>
  <c r="F170" i="10" s="1"/>
  <c r="E169" i="10"/>
  <c r="E168" i="10" s="1"/>
  <c r="E167" i="10" s="1"/>
  <c r="F108" i="10"/>
  <c r="G108" i="10" s="1"/>
  <c r="F106" i="10"/>
  <c r="F104" i="10"/>
  <c r="F102" i="10"/>
  <c r="H105" i="12" l="1"/>
  <c r="I105" i="12"/>
  <c r="F193" i="10"/>
  <c r="F169" i="10"/>
  <c r="E100" i="10"/>
  <c r="E99" i="10" s="1"/>
  <c r="E98" i="10" s="1"/>
  <c r="F101" i="10"/>
  <c r="F100" i="10" l="1"/>
  <c r="G101" i="10"/>
  <c r="F168" i="10"/>
  <c r="F415" i="10"/>
  <c r="F414" i="10" s="1"/>
  <c r="E413" i="10"/>
  <c r="E412" i="10" s="1"/>
  <c r="F574" i="10"/>
  <c r="F573" i="10" s="1"/>
  <c r="E572" i="10"/>
  <c r="E571" i="10" s="1"/>
  <c r="E570" i="10" s="1"/>
  <c r="F434" i="10"/>
  <c r="F572" i="10" l="1"/>
  <c r="G573" i="10"/>
  <c r="F167" i="10"/>
  <c r="F413" i="10"/>
  <c r="G414" i="10"/>
  <c r="F99" i="10"/>
  <c r="G100" i="10"/>
  <c r="F38" i="1"/>
  <c r="F41" i="1" s="1"/>
  <c r="G38" i="1" s="1"/>
  <c r="C45" i="14"/>
  <c r="D45" i="14"/>
  <c r="C42" i="14"/>
  <c r="D42" i="14"/>
  <c r="C39" i="14"/>
  <c r="D39" i="14"/>
  <c r="C36" i="14"/>
  <c r="D36" i="14"/>
  <c r="C34" i="14"/>
  <c r="D34" i="14"/>
  <c r="B34" i="14"/>
  <c r="B36" i="14"/>
  <c r="B39" i="14"/>
  <c r="B45" i="14"/>
  <c r="B11" i="14"/>
  <c r="F98" i="10" l="1"/>
  <c r="G99" i="10"/>
  <c r="F412" i="10"/>
  <c r="G412" i="10" s="1"/>
  <c r="G413" i="10"/>
  <c r="F571" i="10"/>
  <c r="G572" i="10"/>
  <c r="E45" i="14"/>
  <c r="F45" i="14"/>
  <c r="E42" i="14"/>
  <c r="F42" i="14"/>
  <c r="E39" i="14"/>
  <c r="F39" i="14"/>
  <c r="E36" i="14"/>
  <c r="F36" i="14"/>
  <c r="E34" i="14"/>
  <c r="F34" i="14"/>
  <c r="D11" i="14"/>
  <c r="D33" i="14"/>
  <c r="C33" i="14"/>
  <c r="C11" i="14"/>
  <c r="B33" i="14"/>
  <c r="G98" i="10" l="1"/>
  <c r="F11" i="14"/>
  <c r="E11" i="14"/>
  <c r="F570" i="10"/>
  <c r="G570" i="10" s="1"/>
  <c r="G571" i="10"/>
  <c r="F33" i="14"/>
  <c r="E33" i="14"/>
  <c r="F556" i="10"/>
  <c r="F555" i="10" s="1"/>
  <c r="F553" i="10"/>
  <c r="F551" i="10"/>
  <c r="F549" i="10"/>
  <c r="F548" i="10" l="1"/>
  <c r="E547" i="10"/>
  <c r="E546" i="10" s="1"/>
  <c r="E545" i="10" s="1"/>
  <c r="F478" i="10"/>
  <c r="F484" i="10"/>
  <c r="F483" i="10" s="1"/>
  <c r="E483" i="10"/>
  <c r="E482" i="10" s="1"/>
  <c r="F480" i="10"/>
  <c r="F473" i="10"/>
  <c r="F472" i="10" s="1"/>
  <c r="E471" i="10"/>
  <c r="F449" i="10"/>
  <c r="F408" i="10"/>
  <c r="E407" i="10"/>
  <c r="F397" i="10"/>
  <c r="F385" i="10"/>
  <c r="F383" i="10"/>
  <c r="F381" i="10"/>
  <c r="F482" i="10" l="1"/>
  <c r="F471" i="10"/>
  <c r="F407" i="10"/>
  <c r="G407" i="10" s="1"/>
  <c r="G408" i="10"/>
  <c r="F547" i="10"/>
  <c r="F477" i="10"/>
  <c r="F380" i="10"/>
  <c r="E477" i="10"/>
  <c r="E476" i="10" s="1"/>
  <c r="E475" i="10" s="1"/>
  <c r="E379" i="10"/>
  <c r="E378" i="10" s="1"/>
  <c r="F253" i="10"/>
  <c r="F252" i="10" s="1"/>
  <c r="E252" i="10"/>
  <c r="F184" i="10"/>
  <c r="F546" i="10" l="1"/>
  <c r="F379" i="10"/>
  <c r="G380" i="10"/>
  <c r="F476" i="10"/>
  <c r="E541" i="10"/>
  <c r="E537" i="10"/>
  <c r="E520" i="10"/>
  <c r="E519" i="10" s="1"/>
  <c r="E515" i="10"/>
  <c r="E514" i="10" s="1"/>
  <c r="E509" i="10"/>
  <c r="E508" i="10" s="1"/>
  <c r="E504" i="10"/>
  <c r="E503" i="10" s="1"/>
  <c r="E500" i="10"/>
  <c r="E499" i="10" s="1"/>
  <c r="E498" i="10" s="1"/>
  <c r="E467" i="10"/>
  <c r="E440" i="10"/>
  <c r="E439" i="10" s="1"/>
  <c r="E419" i="10"/>
  <c r="E418" i="10" s="1"/>
  <c r="E417" i="10" s="1"/>
  <c r="E389" i="10"/>
  <c r="E388" i="10" s="1"/>
  <c r="E387" i="10" s="1"/>
  <c r="E333" i="10"/>
  <c r="E332" i="10" s="1"/>
  <c r="E320" i="10"/>
  <c r="E319" i="10" s="1"/>
  <c r="E235" i="10"/>
  <c r="E234" i="10" s="1"/>
  <c r="E233" i="10" s="1"/>
  <c r="E217" i="10"/>
  <c r="E216" i="10" s="1"/>
  <c r="E215" i="10" s="1"/>
  <c r="E189" i="10"/>
  <c r="E188" i="10" s="1"/>
  <c r="E187" i="10" s="1"/>
  <c r="E182" i="10"/>
  <c r="E181" i="10" s="1"/>
  <c r="E180" i="10" s="1"/>
  <c r="E175" i="10"/>
  <c r="E174" i="10" s="1"/>
  <c r="E173" i="10" s="1"/>
  <c r="E166" i="10" s="1"/>
  <c r="E156" i="10"/>
  <c r="E155" i="10" s="1"/>
  <c r="E154" i="10" s="1"/>
  <c r="E153" i="10" s="1"/>
  <c r="E149" i="10"/>
  <c r="E148" i="10" s="1"/>
  <c r="E147" i="10" s="1"/>
  <c r="E146" i="10" s="1"/>
  <c r="E94" i="10"/>
  <c r="E93" i="10" s="1"/>
  <c r="E92" i="10" s="1"/>
  <c r="E82" i="10"/>
  <c r="E81" i="10" s="1"/>
  <c r="E80" i="10" s="1"/>
  <c r="E76" i="10"/>
  <c r="E75" i="10" s="1"/>
  <c r="E74" i="10" s="1"/>
  <c r="E69" i="10"/>
  <c r="E68" i="10" s="1"/>
  <c r="E53" i="10"/>
  <c r="E52" i="10" s="1"/>
  <c r="E51" i="10" s="1"/>
  <c r="E50" i="10" s="1"/>
  <c r="D22" i="11"/>
  <c r="D20" i="11"/>
  <c r="D18" i="11"/>
  <c r="D16" i="11"/>
  <c r="D13" i="11"/>
  <c r="D12" i="11" s="1"/>
  <c r="E121" i="12"/>
  <c r="E120" i="12" s="1"/>
  <c r="E118" i="12"/>
  <c r="E112" i="12"/>
  <c r="E110" i="12"/>
  <c r="E101" i="12"/>
  <c r="E100" i="12" s="1"/>
  <c r="E94" i="12"/>
  <c r="E93" i="12" s="1"/>
  <c r="E85" i="12"/>
  <c r="E77" i="12"/>
  <c r="E70" i="12"/>
  <c r="E65" i="12"/>
  <c r="E62" i="12"/>
  <c r="E60" i="12"/>
  <c r="E58" i="12"/>
  <c r="E40" i="12"/>
  <c r="E39" i="12" s="1"/>
  <c r="E38" i="12" s="1"/>
  <c r="E35" i="12"/>
  <c r="E34" i="12" s="1"/>
  <c r="E31" i="12"/>
  <c r="E28" i="12"/>
  <c r="E25" i="12"/>
  <c r="E24" i="12" s="1"/>
  <c r="E22" i="12"/>
  <c r="E21" i="12" s="1"/>
  <c r="E19" i="12" s="1"/>
  <c r="E16" i="12"/>
  <c r="E13" i="12" l="1"/>
  <c r="E318" i="10"/>
  <c r="F12" i="11"/>
  <c r="F475" i="10"/>
  <c r="F378" i="10"/>
  <c r="G378" i="10" s="1"/>
  <c r="G379" i="10"/>
  <c r="F545" i="10"/>
  <c r="D15" i="11"/>
  <c r="E179" i="10"/>
  <c r="F12" i="12"/>
  <c r="E488" i="10"/>
  <c r="E487" i="10" s="1"/>
  <c r="E486" i="10" s="1"/>
  <c r="E64" i="12"/>
  <c r="E395" i="10"/>
  <c r="E394" i="10" s="1"/>
  <c r="E466" i="10"/>
  <c r="E465" i="10" s="1"/>
  <c r="E443" i="10"/>
  <c r="E59" i="10"/>
  <c r="E58" i="10" s="1"/>
  <c r="E57" i="10" s="1"/>
  <c r="E56" i="10" s="1"/>
  <c r="E359" i="10"/>
  <c r="E358" i="10" s="1"/>
  <c r="E202" i="10"/>
  <c r="E201" i="10" s="1"/>
  <c r="E344" i="10"/>
  <c r="E343" i="10" s="1"/>
  <c r="E43" i="10"/>
  <c r="E42" i="10" s="1"/>
  <c r="E41" i="10" s="1"/>
  <c r="E526" i="10"/>
  <c r="E525" i="10" s="1"/>
  <c r="E524" i="10" s="1"/>
  <c r="E459" i="10"/>
  <c r="E458" i="10" s="1"/>
  <c r="E312" i="10"/>
  <c r="E311" i="10" s="1"/>
  <c r="E310" i="10" s="1"/>
  <c r="E256" i="10"/>
  <c r="E255" i="10" s="1"/>
  <c r="E513" i="10"/>
  <c r="E273" i="10"/>
  <c r="E272" i="10" s="1"/>
  <c r="E11" i="10"/>
  <c r="E10" i="10" s="1"/>
  <c r="E9" i="10" s="1"/>
  <c r="E536" i="10"/>
  <c r="E535" i="10" s="1"/>
  <c r="E221" i="10"/>
  <c r="E220" i="10" s="1"/>
  <c r="E239" i="10"/>
  <c r="E301" i="10"/>
  <c r="E300" i="10" s="1"/>
  <c r="E299" i="10" s="1"/>
  <c r="F108" i="12"/>
  <c r="E109" i="12"/>
  <c r="E108" i="12" s="1"/>
  <c r="E57" i="12"/>
  <c r="E27" i="12"/>
  <c r="E12" i="12" s="1"/>
  <c r="G41" i="1"/>
  <c r="G23" i="1"/>
  <c r="F23" i="1"/>
  <c r="E56" i="12" l="1"/>
  <c r="E55" i="12" s="1"/>
  <c r="E442" i="10"/>
  <c r="E337" i="10"/>
  <c r="D11" i="11"/>
  <c r="F15" i="11"/>
  <c r="H38" i="1"/>
  <c r="H41" i="1" s="1"/>
  <c r="F56" i="12"/>
  <c r="F55" i="12" s="1"/>
  <c r="E238" i="10"/>
  <c r="E200" i="10" s="1"/>
  <c r="E423" i="10"/>
  <c r="E422" i="10" s="1"/>
  <c r="E393" i="10" s="1"/>
  <c r="E8" i="10"/>
  <c r="E282" i="10"/>
  <c r="E281" i="10" s="1"/>
  <c r="E271" i="10" s="1"/>
  <c r="F43" i="12"/>
  <c r="F11" i="12"/>
  <c r="E43" i="12"/>
  <c r="E11" i="12"/>
  <c r="G12" i="1"/>
  <c r="J12" i="1" s="1"/>
  <c r="G9" i="1"/>
  <c r="J9" i="1" s="1"/>
  <c r="F11" i="11" l="1"/>
  <c r="G15" i="1"/>
  <c r="E199" i="10"/>
  <c r="E7" i="10" s="1"/>
  <c r="F177" i="10"/>
  <c r="F176" i="10" s="1"/>
  <c r="G24" i="1" l="1"/>
  <c r="J15" i="1"/>
  <c r="F175" i="10"/>
  <c r="F539" i="10"/>
  <c r="F538" i="10" s="1"/>
  <c r="F543" i="10"/>
  <c r="F542" i="10" s="1"/>
  <c r="F288" i="10"/>
  <c r="G31" i="1" l="1"/>
  <c r="G32" i="1" s="1"/>
  <c r="J24" i="1"/>
  <c r="F541" i="10"/>
  <c r="G541" i="10" s="1"/>
  <c r="G542" i="10"/>
  <c r="F537" i="10"/>
  <c r="G537" i="10" s="1"/>
  <c r="G538" i="10"/>
  <c r="F174" i="10"/>
  <c r="F536" i="10" l="1"/>
  <c r="F535" i="10" s="1"/>
  <c r="G535" i="10" s="1"/>
  <c r="F173" i="10"/>
  <c r="B13" i="11"/>
  <c r="B12" i="11" s="1"/>
  <c r="E12" i="11" s="1"/>
  <c r="B16" i="11"/>
  <c r="B18" i="11"/>
  <c r="B20" i="11"/>
  <c r="B22" i="11"/>
  <c r="G536" i="10" l="1"/>
  <c r="F166" i="10"/>
  <c r="B15" i="11"/>
  <c r="G22" i="12"/>
  <c r="G21" i="12" s="1"/>
  <c r="G25" i="12"/>
  <c r="G24" i="12" s="1"/>
  <c r="G28" i="12"/>
  <c r="G31" i="12"/>
  <c r="G35" i="12"/>
  <c r="G34" i="12" s="1"/>
  <c r="G40" i="12"/>
  <c r="G58" i="12"/>
  <c r="G60" i="12"/>
  <c r="G62" i="12"/>
  <c r="G65" i="12"/>
  <c r="G70" i="12"/>
  <c r="G77" i="12"/>
  <c r="G85" i="12"/>
  <c r="G94" i="12"/>
  <c r="G93" i="12" s="1"/>
  <c r="G101" i="12"/>
  <c r="G100" i="12" s="1"/>
  <c r="G110" i="12"/>
  <c r="G112" i="12"/>
  <c r="G118" i="12"/>
  <c r="G120" i="12"/>
  <c r="I13" i="12" l="1"/>
  <c r="B11" i="11"/>
  <c r="E11" i="11" s="1"/>
  <c r="E15" i="11"/>
  <c r="G97" i="12"/>
  <c r="I100" i="12"/>
  <c r="H100" i="12"/>
  <c r="I93" i="12"/>
  <c r="H93" i="12"/>
  <c r="H34" i="12"/>
  <c r="I34" i="12"/>
  <c r="H24" i="12"/>
  <c r="I24" i="12"/>
  <c r="I21" i="12"/>
  <c r="G39" i="12"/>
  <c r="G27" i="12"/>
  <c r="G12" i="12" s="1"/>
  <c r="G109" i="12"/>
  <c r="G64" i="12"/>
  <c r="G57" i="12"/>
  <c r="H13" i="12" l="1"/>
  <c r="G56" i="12"/>
  <c r="G108" i="12"/>
  <c r="H109" i="12"/>
  <c r="H64" i="12"/>
  <c r="I64" i="12"/>
  <c r="I57" i="12"/>
  <c r="H57" i="12"/>
  <c r="H39" i="12"/>
  <c r="I39" i="12"/>
  <c r="G11" i="12"/>
  <c r="I27" i="12"/>
  <c r="H27" i="12"/>
  <c r="G38" i="12"/>
  <c r="H108" i="12" l="1"/>
  <c r="I108" i="12"/>
  <c r="G55" i="12"/>
  <c r="H56" i="12"/>
  <c r="I56" i="12"/>
  <c r="H38" i="12"/>
  <c r="I38" i="12"/>
  <c r="I12" i="12"/>
  <c r="H12" i="12"/>
  <c r="I11" i="12"/>
  <c r="H11" i="12"/>
  <c r="G43" i="12"/>
  <c r="I55" i="12" l="1"/>
  <c r="H55" i="12"/>
  <c r="H43" i="12"/>
  <c r="I43" i="12"/>
  <c r="F13" i="10"/>
  <c r="F36" i="10"/>
  <c r="F35" i="10" s="1"/>
  <c r="G35" i="10" s="1"/>
  <c r="F39" i="10"/>
  <c r="F38" i="10" s="1"/>
  <c r="G38" i="10" s="1"/>
  <c r="F45" i="10"/>
  <c r="F44" i="10" s="1"/>
  <c r="F47" i="10"/>
  <c r="F54" i="10"/>
  <c r="F53" i="10" s="1"/>
  <c r="F52" i="10" s="1"/>
  <c r="F51" i="10" s="1"/>
  <c r="F50" i="10" s="1"/>
  <c r="F61" i="10"/>
  <c r="F64" i="10"/>
  <c r="F78" i="10"/>
  <c r="F77" i="10" s="1"/>
  <c r="F84" i="10"/>
  <c r="F83" i="10" s="1"/>
  <c r="F96" i="10"/>
  <c r="F95" i="10" s="1"/>
  <c r="F151" i="10"/>
  <c r="F150" i="10" s="1"/>
  <c r="F149" i="10" s="1"/>
  <c r="F158" i="10"/>
  <c r="F157" i="10" s="1"/>
  <c r="F183" i="10"/>
  <c r="F191" i="10"/>
  <c r="F190" i="10" s="1"/>
  <c r="F204" i="10"/>
  <c r="F206" i="10"/>
  <c r="F209" i="10"/>
  <c r="F212" i="10"/>
  <c r="F218" i="10"/>
  <c r="F217" i="10" s="1"/>
  <c r="F223" i="10"/>
  <c r="F227" i="10"/>
  <c r="F230" i="10"/>
  <c r="F236" i="10"/>
  <c r="F235" i="10" s="1"/>
  <c r="F241" i="10"/>
  <c r="F240" i="10" s="1"/>
  <c r="G240" i="10" s="1"/>
  <c r="F244" i="10"/>
  <c r="F246" i="10"/>
  <c r="F250" i="10"/>
  <c r="F264" i="10"/>
  <c r="F257" i="10" s="1"/>
  <c r="F275" i="10"/>
  <c r="F277" i="10"/>
  <c r="F279" i="10"/>
  <c r="F284" i="10"/>
  <c r="F286" i="10"/>
  <c r="F291" i="10"/>
  <c r="F293" i="10"/>
  <c r="F297" i="10"/>
  <c r="F296" i="10" s="1"/>
  <c r="G296" i="10" s="1"/>
  <c r="F306" i="10"/>
  <c r="F308" i="10"/>
  <c r="F314" i="10"/>
  <c r="F316" i="10"/>
  <c r="F320" i="10"/>
  <c r="F335" i="10"/>
  <c r="F334" i="10" s="1"/>
  <c r="F346" i="10"/>
  <c r="F348" i="10"/>
  <c r="F352" i="10"/>
  <c r="F356" i="10"/>
  <c r="F355" i="10" s="1"/>
  <c r="F354" i="10" s="1"/>
  <c r="F361" i="10"/>
  <c r="F360" i="10" s="1"/>
  <c r="G360" i="10" s="1"/>
  <c r="F364" i="10"/>
  <c r="F367" i="10"/>
  <c r="F369" i="10"/>
  <c r="F372" i="10"/>
  <c r="F376" i="10"/>
  <c r="F375" i="10" s="1"/>
  <c r="F391" i="10"/>
  <c r="F390" i="10" s="1"/>
  <c r="F399" i="10"/>
  <c r="F420" i="10"/>
  <c r="F419" i="10" s="1"/>
  <c r="F425" i="10"/>
  <c r="F427" i="10"/>
  <c r="F429" i="10"/>
  <c r="F432" i="10"/>
  <c r="F436" i="10"/>
  <c r="F440" i="10"/>
  <c r="F451" i="10"/>
  <c r="F461" i="10"/>
  <c r="F463" i="10"/>
  <c r="F469" i="10"/>
  <c r="F468" i="10" s="1"/>
  <c r="F490" i="10"/>
  <c r="F496" i="10"/>
  <c r="F501" i="10"/>
  <c r="F500" i="10" s="1"/>
  <c r="F506" i="10"/>
  <c r="F505" i="10" s="1"/>
  <c r="F511" i="10"/>
  <c r="F510" i="10" s="1"/>
  <c r="F517" i="10"/>
  <c r="F516" i="10" s="1"/>
  <c r="F522" i="10"/>
  <c r="F521" i="10" s="1"/>
  <c r="F528" i="10"/>
  <c r="F530" i="10"/>
  <c r="F533" i="10"/>
  <c r="F532" i="10" s="1"/>
  <c r="G532" i="10" s="1"/>
  <c r="F222" i="10" l="1"/>
  <c r="F319" i="10"/>
  <c r="F515" i="10"/>
  <c r="G516" i="10"/>
  <c r="F418" i="10"/>
  <c r="F216" i="10"/>
  <c r="F148" i="10"/>
  <c r="F509" i="10"/>
  <c r="F504" i="10"/>
  <c r="G505" i="10"/>
  <c r="F499" i="10"/>
  <c r="F76" i="10"/>
  <c r="F94" i="10"/>
  <c r="G95" i="10"/>
  <c r="F389" i="10"/>
  <c r="F374" i="10"/>
  <c r="G374" i="10" s="1"/>
  <c r="G375" i="10"/>
  <c r="F82" i="10"/>
  <c r="F234" i="10"/>
  <c r="F189" i="10"/>
  <c r="F439" i="10"/>
  <c r="F333" i="10"/>
  <c r="G334" i="10"/>
  <c r="F182" i="10"/>
  <c r="F467" i="10"/>
  <c r="G467" i="10" s="1"/>
  <c r="G468" i="10"/>
  <c r="F520" i="10"/>
  <c r="G521" i="10"/>
  <c r="F156" i="10"/>
  <c r="G157" i="10"/>
  <c r="F431" i="10"/>
  <c r="G431" i="10" s="1"/>
  <c r="F396" i="10"/>
  <c r="F448" i="10"/>
  <c r="F345" i="10"/>
  <c r="F283" i="10"/>
  <c r="G283" i="10" s="1"/>
  <c r="F313" i="10"/>
  <c r="F460" i="10"/>
  <c r="F203" i="10"/>
  <c r="F489" i="10"/>
  <c r="F60" i="10"/>
  <c r="F302" i="10"/>
  <c r="F527" i="10"/>
  <c r="F424" i="10"/>
  <c r="G424" i="10" s="1"/>
  <c r="F243" i="10"/>
  <c r="G243" i="10" s="1"/>
  <c r="F363" i="10"/>
  <c r="F274" i="10"/>
  <c r="F290" i="10"/>
  <c r="G290" i="10" s="1"/>
  <c r="F12" i="10"/>
  <c r="G445" i="10" l="1"/>
  <c r="F444" i="10"/>
  <c r="F395" i="10"/>
  <c r="G396" i="10"/>
  <c r="F215" i="10"/>
  <c r="F312" i="10"/>
  <c r="G313" i="10"/>
  <c r="F188" i="10"/>
  <c r="F388" i="10"/>
  <c r="F503" i="10"/>
  <c r="G503" i="10" s="1"/>
  <c r="G504" i="10"/>
  <c r="F417" i="10"/>
  <c r="F344" i="10"/>
  <c r="G345" i="10"/>
  <c r="F221" i="10"/>
  <c r="G222" i="10"/>
  <c r="F488" i="10"/>
  <c r="G489" i="10"/>
  <c r="F181" i="10"/>
  <c r="F233" i="10"/>
  <c r="F93" i="10"/>
  <c r="G94" i="10"/>
  <c r="F508" i="10"/>
  <c r="F514" i="10"/>
  <c r="G515" i="10"/>
  <c r="F273" i="10"/>
  <c r="G274" i="10"/>
  <c r="F202" i="10"/>
  <c r="G203" i="10"/>
  <c r="G448" i="10"/>
  <c r="F459" i="10"/>
  <c r="G460" i="10"/>
  <c r="F519" i="10"/>
  <c r="G519" i="10" s="1"/>
  <c r="G520" i="10"/>
  <c r="F498" i="10"/>
  <c r="F526" i="10"/>
  <c r="G527" i="10"/>
  <c r="F301" i="10"/>
  <c r="G302" i="10"/>
  <c r="F359" i="10"/>
  <c r="G363" i="10"/>
  <c r="F256" i="10"/>
  <c r="G257" i="10"/>
  <c r="F466" i="10"/>
  <c r="F155" i="10"/>
  <c r="G156" i="10"/>
  <c r="F332" i="10"/>
  <c r="G332" i="10" s="1"/>
  <c r="G333" i="10"/>
  <c r="F81" i="10"/>
  <c r="F75" i="10"/>
  <c r="F147" i="10"/>
  <c r="F59" i="10"/>
  <c r="G60" i="10"/>
  <c r="F43" i="10"/>
  <c r="F42" i="10" s="1"/>
  <c r="F41" i="10" s="1"/>
  <c r="G44" i="10"/>
  <c r="F11" i="10"/>
  <c r="G12" i="10"/>
  <c r="F239" i="10"/>
  <c r="F423" i="10"/>
  <c r="F282" i="10"/>
  <c r="F318" i="10" l="1"/>
  <c r="G318" i="10" s="1"/>
  <c r="F311" i="10"/>
  <c r="G312" i="10"/>
  <c r="F154" i="10"/>
  <c r="F153" i="10" s="1"/>
  <c r="G155" i="10"/>
  <c r="F300" i="10"/>
  <c r="G301" i="10"/>
  <c r="F487" i="10"/>
  <c r="G488" i="10"/>
  <c r="F458" i="10"/>
  <c r="G459" i="10"/>
  <c r="F281" i="10"/>
  <c r="G282" i="10"/>
  <c r="F525" i="10"/>
  <c r="G526" i="10"/>
  <c r="F255" i="10"/>
  <c r="G255" i="10" s="1"/>
  <c r="G256" i="10"/>
  <c r="F201" i="10"/>
  <c r="G202" i="10"/>
  <c r="F92" i="10"/>
  <c r="G92" i="10" s="1"/>
  <c r="G93" i="10"/>
  <c r="F220" i="10"/>
  <c r="G220" i="10" s="1"/>
  <c r="G221" i="10"/>
  <c r="F387" i="10"/>
  <c r="G514" i="10"/>
  <c r="F513" i="10"/>
  <c r="G513" i="10" s="1"/>
  <c r="F465" i="10"/>
  <c r="G465" i="10" s="1"/>
  <c r="G466" i="10"/>
  <c r="F443" i="10"/>
  <c r="G444" i="10"/>
  <c r="F422" i="10"/>
  <c r="G423" i="10"/>
  <c r="F74" i="10"/>
  <c r="F80" i="10"/>
  <c r="F180" i="10"/>
  <c r="F146" i="10"/>
  <c r="F238" i="10"/>
  <c r="G239" i="10"/>
  <c r="F358" i="10"/>
  <c r="G358" i="10" s="1"/>
  <c r="G359" i="10"/>
  <c r="F272" i="10"/>
  <c r="G272" i="10" s="1"/>
  <c r="G273" i="10"/>
  <c r="F343" i="10"/>
  <c r="G344" i="10"/>
  <c r="F187" i="10"/>
  <c r="F394" i="10"/>
  <c r="G394" i="10" s="1"/>
  <c r="G395" i="10"/>
  <c r="F58" i="10"/>
  <c r="G59" i="10"/>
  <c r="G43" i="10"/>
  <c r="F10" i="10"/>
  <c r="G11" i="10"/>
  <c r="F9" i="1"/>
  <c r="I9" i="1" s="1"/>
  <c r="F200" i="10" l="1"/>
  <c r="G458" i="10"/>
  <c r="F442" i="10"/>
  <c r="G201" i="10"/>
  <c r="G343" i="10"/>
  <c r="F337" i="10"/>
  <c r="G337" i="10" s="1"/>
  <c r="F486" i="10"/>
  <c r="G486" i="10" s="1"/>
  <c r="G487" i="10"/>
  <c r="F393" i="10"/>
  <c r="G393" i="10" s="1"/>
  <c r="G422" i="10"/>
  <c r="F179" i="10"/>
  <c r="F299" i="10"/>
  <c r="G299" i="10" s="1"/>
  <c r="G300" i="10"/>
  <c r="F310" i="10"/>
  <c r="G310" i="10" s="1"/>
  <c r="G311" i="10"/>
  <c r="G443" i="10"/>
  <c r="F524" i="10"/>
  <c r="G524" i="10" s="1"/>
  <c r="G525" i="10"/>
  <c r="G238" i="10"/>
  <c r="F271" i="10"/>
  <c r="G271" i="10" s="1"/>
  <c r="G281" i="10"/>
  <c r="G153" i="10"/>
  <c r="G154" i="10"/>
  <c r="F57" i="10"/>
  <c r="G58" i="10"/>
  <c r="G41" i="10"/>
  <c r="G42" i="10"/>
  <c r="F9" i="10"/>
  <c r="F8" i="10" s="1"/>
  <c r="G10" i="10"/>
  <c r="F12" i="1"/>
  <c r="F199" i="10" l="1"/>
  <c r="G199" i="10" s="1"/>
  <c r="G442" i="10"/>
  <c r="F24" i="1"/>
  <c r="I12" i="1"/>
  <c r="F69" i="10"/>
  <c r="G200" i="10"/>
  <c r="G57" i="10"/>
  <c r="G9" i="10"/>
  <c r="I15" i="1" l="1"/>
  <c r="F31" i="1"/>
  <c r="I24" i="1"/>
  <c r="F68" i="10"/>
  <c r="F56" i="10" s="1"/>
  <c r="G8" i="10"/>
  <c r="F32" i="1" l="1"/>
  <c r="I31" i="1"/>
  <c r="G56" i="10" l="1"/>
  <c r="F7" i="10"/>
  <c r="G7" i="10" s="1"/>
</calcChain>
</file>

<file path=xl/sharedStrings.xml><?xml version="1.0" encoding="utf-8"?>
<sst xmlns="http://schemas.openxmlformats.org/spreadsheetml/2006/main" count="1143" uniqueCount="299">
  <si>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</si>
  <si>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</si>
  <si>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</si>
  <si>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</si>
  <si>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</si>
  <si>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</si>
  <si>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</si>
  <si>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</si>
  <si>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</si>
  <si>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</si>
  <si>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</si>
  <si>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</si>
  <si>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</si>
  <si>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</si>
  <si>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</si>
  <si>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</si>
  <si>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</si>
  <si>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</si>
  <si>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</si>
  <si>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</si>
  <si>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</si>
  <si>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</si>
  <si>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</si>
  <si>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</si>
  <si>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</si>
  <si>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</si>
  <si>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</si>
  <si>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</si>
  <si>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</si>
  <si>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</si>
  <si>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</si>
  <si>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</si>
  <si>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</si>
  <si>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</si>
  <si>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</si>
  <si>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</si>
  <si>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</si>
  <si>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</si>
  <si>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</si>
  <si>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</si>
  <si>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</si>
  <si>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</si>
  <si>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</si>
  <si>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</si>
  <si>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</si>
  <si>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</si>
  <si>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</si>
  <si>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</si>
  <si>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</si>
  <si>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</si>
  <si>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</si>
  <si>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</si>
  <si>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</si>
  <si>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</si>
  <si>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</si>
  <si>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</si>
  <si>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</si>
  <si>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</si>
  <si>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</si>
  <si>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</si>
  <si>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</si>
  <si>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</si>
  <si>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</si>
  <si>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</si>
  <si>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</si>
  <si>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</si>
  <si>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</si>
  <si>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</si>
  <si>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</si>
  <si>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</si>
  <si>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</si>
  <si>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</si>
  <si>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</si>
  <si>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</si>
  <si>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</si>
  <si>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</si>
  <si>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</si>
  <si>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</si>
  <si>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</si>
  <si>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</si>
  <si>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</si>
  <si>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</si>
  <si>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</si>
  <si>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</si>
  <si>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</si>
  <si>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</si>
  <si>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</si>
  <si>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</si>
  <si>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</si>
  <si>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</si>
  <si>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</si>
  <si>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</si>
  <si>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</si>
  <si>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</si>
  <si>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</si>
  <si>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</si>
  <si>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</si>
  <si>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</si>
  <si>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</si>
  <si>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</si>
  <si>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</si>
  <si>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</si>
  <si>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</si>
  <si>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</si>
  <si>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</si>
  <si>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</si>
  <si>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</si>
  <si>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</si>
  <si>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</si>
  <si>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</si>
  <si>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</si>
  <si>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</si>
  <si>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</si>
  <si>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</si>
  <si>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</si>
  <si>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</si>
  <si>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</si>
  <si>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</si>
  <si>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</si>
  <si>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</si>
  <si>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</si>
  <si>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</si>
  <si>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</si>
  <si>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</si>
  <si>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</si>
  <si>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</si>
  <si>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</si>
  <si>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</si>
  <si>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</si>
  <si>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</si>
  <si>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</si>
  <si>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</si>
  <si>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</si>
  <si>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</si>
  <si>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</si>
  <si>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</si>
  <si>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</si>
  <si>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</si>
  <si>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</si>
  <si>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</si>
  <si>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</si>
  <si>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</si>
  <si>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</si>
  <si>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</si>
  <si>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</si>
  <si>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</si>
  <si>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</si>
  <si>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</si>
  <si>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</si>
  <si>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</si>
  <si>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</si>
  <si>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</si>
  <si>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</si>
  <si>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</si>
  <si>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</si>
  <si>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</si>
  <si>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</si>
  <si>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</si>
  <si>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</si>
  <si>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</si>
  <si>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</si>
  <si>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</si>
  <si>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</si>
  <si>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</si>
  <si>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</si>
  <si>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</si>
  <si>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</si>
  <si>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</si>
  <si>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</si>
  <si>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</si>
  <si>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</si>
  <si>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</si>
  <si>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</si>
  <si>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</si>
  <si>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</si>
  <si>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</si>
  <si>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</si>
  <si>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</si>
  <si>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</si>
  <si>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</si>
  <si>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</si>
  <si>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</si>
  <si>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</si>
  <si>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Prihodi od prodaje proizvoda i robe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</si>
  <si>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</si>
  <si>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</si>
  <si>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</si>
  <si>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</si>
  <si>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</si>
  <si>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</si>
  <si>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</si>
  <si>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</si>
  <si>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</si>
  <si>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</si>
  <si>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</si>
  <si>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</si>
  <si>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</si>
  <si>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</si>
  <si>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</si>
  <si>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</si>
  <si>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</si>
  <si>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ŠKOLSKO SPORTSKO DRUŠTVO</t>
  </si>
  <si>
    <t>Tekući projekt T100026</t>
  </si>
  <si>
    <t>Kapitalni projekt K100137</t>
  </si>
  <si>
    <t>PŠ CVETKOVIĆ, OŠ LJUBO BABIĆ - PROJEKTIRANJE I UREĐENJE VANJSKOG IGRALIŠTA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</si>
  <si>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</si>
  <si>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</si>
  <si>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</si>
  <si>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</si>
  <si>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</si>
  <si>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</si>
  <si>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</si>
  <si>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</si>
  <si>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</si>
  <si>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</si>
  <si>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</si>
  <si>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</si>
  <si>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</si>
  <si>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 xml:space="preserve">  31 Vlastiti prihodi</t>
  </si>
  <si>
    <t>3 Vlastiti prihodi</t>
  </si>
  <si>
    <t xml:space="preserve">  11 Opći prihodi i primici</t>
  </si>
  <si>
    <t>1 Opći prihodi i primici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</si>
  <si>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</si>
  <si>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</si>
  <si>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</si>
  <si>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</si>
  <si>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</si>
  <si>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</si>
  <si>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</si>
  <si>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</si>
  <si>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</si>
  <si>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</si>
  <si>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</si>
  <si>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</si>
  <si>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</si>
  <si>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</si>
  <si>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</si>
  <si>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</si>
  <si>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</si>
  <si>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</si>
  <si>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</si>
  <si>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</si>
  <si>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</si>
  <si>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</si>
  <si>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 xml:space="preserve">  3.7. Vlastiti prihodi-Preneseni višak prihoda</t>
  </si>
  <si>
    <t xml:space="preserve"> 5.D. Pomoći-Višak prihoda</t>
  </si>
  <si>
    <t xml:space="preserve">  4.F. Prihodi za posebne namjene-Višak prihoda</t>
  </si>
  <si>
    <t xml:space="preserve"> 6.7. Donacije-Preneseni višak prihoda</t>
  </si>
  <si>
    <t>Tekuće donacije u naravi</t>
  </si>
  <si>
    <t>Tekući projekt T100058</t>
  </si>
  <si>
    <t>PRSTEN POTPORE VII</t>
  </si>
  <si>
    <t>Tekući projekt T100027</t>
  </si>
  <si>
    <t>OPSKRBA BESPLATNIM ZALIHAMA MENSTRUALNIH HIGIJENSKIH POTREPŠTINA</t>
  </si>
  <si>
    <t>Kapitalni projekt K100144</t>
  </si>
  <si>
    <t>OŠ JASTREBARSKO - PROJEKTIRANJE I IZGRADNJA NOVE ŠKOLE I DVORANE</t>
  </si>
  <si>
    <t>Tekući projekt T100016</t>
  </si>
  <si>
    <t>KNJIGE ZA ŠKOLSKU KNJIŽNICU</t>
  </si>
  <si>
    <t>Tekući projekt T100040</t>
  </si>
  <si>
    <t>STRUČNO USAVRŠAVANJE DJELATNIKA U ŠKOLSTVU</t>
  </si>
  <si>
    <t>1.</t>
  </si>
  <si>
    <t>2.</t>
  </si>
  <si>
    <t>3.</t>
  </si>
  <si>
    <t>Izvršenje 01.01.-30.06.2024.</t>
  </si>
  <si>
    <t>Indeks</t>
  </si>
  <si>
    <t>4. (3/2*100)</t>
  </si>
  <si>
    <t>4.</t>
  </si>
  <si>
    <t>5. (4/2*100)</t>
  </si>
  <si>
    <t>6. (4/3*100)</t>
  </si>
  <si>
    <t>PRIHODI UKUPNO + PRENESENI VIŠAK</t>
  </si>
  <si>
    <t xml:space="preserve">PRIHODI UKUPNO </t>
  </si>
  <si>
    <t>-</t>
  </si>
  <si>
    <t>Pomoći dane u inozemstvo i unutar općeg proračuna</t>
  </si>
  <si>
    <t xml:space="preserve"> 5.D. Pomoći-Višak prihoda/Manjak prihoda</t>
  </si>
  <si>
    <t>Prijenosi između proračunskih korisika istog proračuna</t>
  </si>
  <si>
    <t>Tekući prijenosi između proračunskih korisnika istog proračuna</t>
  </si>
  <si>
    <t>Pomoći između proračunskih korisnika istog proračuna</t>
  </si>
  <si>
    <t>Tekući prijenos između proračunskih korisnika istog proračuna</t>
  </si>
  <si>
    <t>Predsjednik Školskog odbora:</t>
  </si>
  <si>
    <t>Mario Samarin</t>
  </si>
  <si>
    <t xml:space="preserve">POLUGODIŠNJI IZVJEŠTAJ O IZVRŠENJU FINANCIJSKOG PLANA OŠ"LJUBO BABIĆ"
ZA 2025. </t>
  </si>
  <si>
    <t>Plan za 2025.</t>
  </si>
  <si>
    <t>Izvršenje 01.01.-30.06.2025.</t>
  </si>
  <si>
    <t>Tekući projekt T100029</t>
  </si>
  <si>
    <t>PROGRAM RAZVOJA ODGOJNO-OBRAZOVNOG SUSTAVA</t>
  </si>
  <si>
    <t>POMOĆI - VIŠAK PRIHODA-OŠ</t>
  </si>
  <si>
    <t>Pomoći od izvanproračunskih korisnika</t>
  </si>
  <si>
    <t>Tekuće pomoći od izvanproračunskih korisnika</t>
  </si>
  <si>
    <t>Izvršenje 2025.</t>
  </si>
  <si>
    <t>Tekući projekt T100060</t>
  </si>
  <si>
    <t>POMOĆNICI U NASTAVI - ZAGREBAČKA ŽUPANIJA</t>
  </si>
  <si>
    <t>Izvor financiranja 5.P</t>
  </si>
  <si>
    <t>MZOM-EUROPSKI SOCIJALNI FOND (ESF +)</t>
  </si>
  <si>
    <t>Izvor financiranja 5.Đ.</t>
  </si>
  <si>
    <t>ŠKOLSKI MEDNI DAN</t>
  </si>
  <si>
    <t>MINISTARSTVO POLJOPRIVREDE</t>
  </si>
  <si>
    <t>INTELEKTUALNE USLUGE</t>
  </si>
  <si>
    <t>Izvršenje 2024.</t>
  </si>
  <si>
    <t>Izvorni plan</t>
  </si>
  <si>
    <t>U Jastrebarskom, 4.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</si>
</sst>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8" fillId="0" borderId="0" xfId="0" applyFont="1" applyFill="1"/>
    <xf numFmtId="4" fontId="10" fillId="8" borderId="4" xfId="0" applyNumberFormat="1" applyFont="1" applyFill="1" applyBorder="1" applyAlignment="1" applyProtection="1">
      <alignment horizontal="right" wrapText="1"/>
    </xf>
    <xf numFmtId="0" fontId="10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9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 applyProtection="1">
      <alignment horizontal="right" wrapText="1"/>
    </xf>
    <xf numFmtId="4" fontId="29" fillId="0" borderId="3" xfId="0" applyNumberFormat="1" applyFont="1" applyBorder="1" applyAlignment="1">
      <alignment horizontal="right" wrapText="1"/>
    </xf>
    <xf numFmtId="4" fontId="19" fillId="9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26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9" fillId="3" borderId="3" xfId="0" applyFont="1" applyFill="1" applyBorder="1" applyAlignment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vertical="center" wrapText="1"/>
    </xf>
    <xf numFmtId="4" fontId="19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35" fillId="4" borderId="4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0" fontId="36" fillId="2" borderId="3" xfId="0" applyNumberFormat="1" applyFont="1" applyFill="1" applyBorder="1" applyAlignment="1" applyProtection="1">
      <alignment horizontal="center"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6" fillId="0" borderId="1" xfId="0" quotePrefix="1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33" fillId="0" borderId="3" xfId="0" quotePrefix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center" wrapText="1"/>
    </xf>
    <xf numFmtId="0" fontId="35" fillId="4" borderId="2" xfId="0" applyNumberFormat="1" applyFont="1" applyFill="1" applyBorder="1" applyAlignment="1" applyProtection="1">
      <alignment horizontal="center" vertical="center" wrapText="1"/>
    </xf>
    <xf numFmtId="0" fontId="35" fillId="4" borderId="4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3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="80" zoomScaleNormal="80" workbookViewId="0">
      <selection activeCell="H13" sqref="H13"/>
    </sheetView>
  </sheetViews>
  <sheetFormatPr defaultRowHeight="15" x14ac:dyDescent="0.25"/>
  <cols>
    <col min="5" max="7" width="25.28515625" customWidth="1"/>
    <col min="8" max="8" width="25.28515625" style="122" customWidth="1"/>
    <col min="9" max="10" width="15.7109375" customWidth="1"/>
  </cols>
  <sheetData>
    <row r="1" spans="1:10" ht="42" customHeight="1" x14ac:dyDescent="0.25">
      <c r="A1" s="216" t="s">
        <v>279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8" customHeight="1" x14ac:dyDescent="0.25">
      <c r="A2" s="5"/>
      <c r="B2" s="5"/>
      <c r="C2" s="5"/>
      <c r="D2" s="5"/>
      <c r="E2" s="5"/>
      <c r="F2" s="26"/>
      <c r="G2" s="26"/>
      <c r="H2" s="124"/>
      <c r="I2" s="5"/>
      <c r="J2" s="5"/>
    </row>
    <row r="3" spans="1:10" ht="15.75" x14ac:dyDescent="0.25">
      <c r="A3" s="216" t="s">
        <v>21</v>
      </c>
      <c r="B3" s="216"/>
      <c r="C3" s="216"/>
      <c r="D3" s="216"/>
      <c r="E3" s="216"/>
      <c r="F3" s="216"/>
      <c r="G3" s="216"/>
      <c r="H3" s="216"/>
      <c r="I3" s="220"/>
      <c r="J3" s="220"/>
    </row>
    <row r="4" spans="1:10" ht="18" x14ac:dyDescent="0.25">
      <c r="A4" s="5"/>
      <c r="B4" s="5"/>
      <c r="C4" s="5"/>
      <c r="D4" s="5"/>
      <c r="E4" s="5"/>
      <c r="F4" s="26"/>
      <c r="G4" s="26"/>
      <c r="H4" s="125"/>
      <c r="I4" s="6"/>
      <c r="J4" s="6"/>
    </row>
    <row r="5" spans="1:10" ht="18" customHeight="1" x14ac:dyDescent="0.25">
      <c r="A5" s="216" t="s">
        <v>25</v>
      </c>
      <c r="B5" s="217"/>
      <c r="C5" s="217"/>
      <c r="D5" s="217"/>
      <c r="E5" s="217"/>
      <c r="F5" s="217"/>
      <c r="G5" s="217"/>
      <c r="H5" s="217"/>
      <c r="I5" s="217"/>
      <c r="J5" s="217"/>
    </row>
    <row r="6" spans="1:10" ht="18" x14ac:dyDescent="0.25">
      <c r="A6" s="1"/>
      <c r="B6" s="2"/>
      <c r="C6" s="2"/>
      <c r="D6" s="2"/>
      <c r="E6" s="7"/>
      <c r="F6" s="8"/>
      <c r="G6" s="8"/>
      <c r="H6" s="29"/>
      <c r="I6" s="8"/>
      <c r="J6" s="29" t="s">
        <v>205</v>
      </c>
    </row>
    <row r="7" spans="1:10" ht="25.5" customHeight="1" x14ac:dyDescent="0.25">
      <c r="A7" s="204" t="s">
        <v>222</v>
      </c>
      <c r="B7" s="205"/>
      <c r="C7" s="205"/>
      <c r="D7" s="205"/>
      <c r="E7" s="206"/>
      <c r="F7" s="182" t="s">
        <v>296</v>
      </c>
      <c r="G7" s="4" t="s">
        <v>297</v>
      </c>
      <c r="H7" s="123" t="s">
        <v>287</v>
      </c>
      <c r="I7" s="123" t="s">
        <v>263</v>
      </c>
      <c r="J7" s="123" t="s">
        <v>263</v>
      </c>
    </row>
    <row r="8" spans="1:10" s="122" customFormat="1" ht="9" customHeight="1" x14ac:dyDescent="0.25">
      <c r="A8" s="225" t="s">
        <v>259</v>
      </c>
      <c r="B8" s="226"/>
      <c r="C8" s="226"/>
      <c r="D8" s="226"/>
      <c r="E8" s="226"/>
      <c r="F8" s="183" t="s">
        <v>260</v>
      </c>
      <c r="G8" s="183" t="s">
        <v>261</v>
      </c>
      <c r="H8" s="183" t="s">
        <v>265</v>
      </c>
      <c r="I8" s="183" t="s">
        <v>266</v>
      </c>
      <c r="J8" s="183" t="s">
        <v>267</v>
      </c>
    </row>
    <row r="9" spans="1:10" x14ac:dyDescent="0.25">
      <c r="A9" s="212" t="s">
        <v>0</v>
      </c>
      <c r="B9" s="203"/>
      <c r="C9" s="203"/>
      <c r="D9" s="203"/>
      <c r="E9" s="221"/>
      <c r="F9" s="37">
        <f t="shared" ref="F9:G9" si="0">F10+F11</f>
        <v>4765904.07</v>
      </c>
      <c r="G9" s="37">
        <f t="shared" si="0"/>
        <v>5667779.1799999997</v>
      </c>
      <c r="H9" s="37">
        <f t="shared" ref="H9" si="1">H10+H11</f>
        <v>5255575.32</v>
      </c>
      <c r="I9" s="37">
        <f>H9/F9*100</f>
        <v>110.27446719044012</v>
      </c>
      <c r="J9" s="37">
        <f>H9/G9*100</f>
        <v>92.727242065912677</v>
      </c>
    </row>
    <row r="10" spans="1:10" x14ac:dyDescent="0.25">
      <c r="A10" s="222" t="s">
        <v>206</v>
      </c>
      <c r="B10" s="219"/>
      <c r="C10" s="219"/>
      <c r="D10" s="219"/>
      <c r="E10" s="223"/>
      <c r="F10" s="36">
        <v>4765904.07</v>
      </c>
      <c r="G10" s="36">
        <v>5667779.1799999997</v>
      </c>
      <c r="H10" s="36">
        <v>5255575.32</v>
      </c>
      <c r="I10" s="36">
        <f t="shared" ref="I10:I15" si="2">H10/F10*100</f>
        <v>110.27446719044012</v>
      </c>
      <c r="J10" s="36">
        <f t="shared" ref="J10:J15" si="3">H10/G10*100</f>
        <v>92.727242065912677</v>
      </c>
    </row>
    <row r="11" spans="1:10" x14ac:dyDescent="0.25">
      <c r="A11" s="224" t="s">
        <v>207</v>
      </c>
      <c r="B11" s="223"/>
      <c r="C11" s="223"/>
      <c r="D11" s="223"/>
      <c r="E11" s="223"/>
      <c r="F11" s="36">
        <v>0</v>
      </c>
      <c r="G11" s="36">
        <v>0</v>
      </c>
      <c r="H11" s="36">
        <v>0</v>
      </c>
      <c r="I11" s="36" t="s">
        <v>270</v>
      </c>
      <c r="J11" s="36" t="s">
        <v>270</v>
      </c>
    </row>
    <row r="12" spans="1:10" x14ac:dyDescent="0.25">
      <c r="A12" s="30" t="s">
        <v>2</v>
      </c>
      <c r="B12" s="45"/>
      <c r="C12" s="45"/>
      <c r="D12" s="45"/>
      <c r="E12" s="45"/>
      <c r="F12" s="37">
        <f t="shared" ref="F12:G12" si="4">F13+F14</f>
        <v>4762737.42</v>
      </c>
      <c r="G12" s="37">
        <f t="shared" si="4"/>
        <v>5678979.1799999997</v>
      </c>
      <c r="H12" s="37">
        <f t="shared" ref="H12" si="5">H13+H14</f>
        <v>5618307.2300000004</v>
      </c>
      <c r="I12" s="37">
        <f t="shared" si="2"/>
        <v>117.963824887915</v>
      </c>
      <c r="J12" s="37">
        <f t="shared" si="3"/>
        <v>98.931639858556423</v>
      </c>
    </row>
    <row r="13" spans="1:10" x14ac:dyDescent="0.25">
      <c r="A13" s="218" t="s">
        <v>208</v>
      </c>
      <c r="B13" s="219"/>
      <c r="C13" s="219"/>
      <c r="D13" s="219"/>
      <c r="E13" s="219"/>
      <c r="F13" s="36">
        <v>4718424.59</v>
      </c>
      <c r="G13" s="36">
        <v>5565779.1799999997</v>
      </c>
      <c r="H13" s="39">
        <v>5546320.7000000002</v>
      </c>
      <c r="I13" s="36">
        <f t="shared" si="2"/>
        <v>117.54602821786328</v>
      </c>
      <c r="J13" s="39">
        <f t="shared" si="3"/>
        <v>99.650390729299474</v>
      </c>
    </row>
    <row r="14" spans="1:10" x14ac:dyDescent="0.25">
      <c r="A14" s="229" t="s">
        <v>209</v>
      </c>
      <c r="B14" s="223"/>
      <c r="C14" s="223"/>
      <c r="D14" s="223"/>
      <c r="E14" s="223"/>
      <c r="F14" s="36">
        <v>44312.83</v>
      </c>
      <c r="G14" s="35">
        <v>113200</v>
      </c>
      <c r="H14" s="39">
        <v>71986.53</v>
      </c>
      <c r="I14" s="35">
        <f t="shared" si="2"/>
        <v>162.45076200278788</v>
      </c>
      <c r="J14" s="39">
        <f t="shared" si="3"/>
        <v>63.59234098939929</v>
      </c>
    </row>
    <row r="15" spans="1:10" x14ac:dyDescent="0.25">
      <c r="A15" s="202" t="s">
        <v>3</v>
      </c>
      <c r="B15" s="203"/>
      <c r="C15" s="203"/>
      <c r="D15" s="203"/>
      <c r="E15" s="203"/>
      <c r="F15" s="37">
        <v>3166.65</v>
      </c>
      <c r="G15" s="37">
        <f t="shared" ref="G15" si="6">G9-G12</f>
        <v>-11200</v>
      </c>
      <c r="H15" s="37">
        <f t="shared" ref="H15" si="7">H9-H12</f>
        <v>-362731.91000000015</v>
      </c>
      <c r="I15" s="37">
        <f t="shared" si="2"/>
        <v>-11454.75218290623</v>
      </c>
      <c r="J15" s="37">
        <f t="shared" si="3"/>
        <v>3238.6777678571443</v>
      </c>
    </row>
    <row r="16" spans="1:10" ht="18" x14ac:dyDescent="0.25">
      <c r="A16" s="5"/>
      <c r="B16" s="9"/>
      <c r="C16" s="9"/>
      <c r="D16" s="9"/>
      <c r="E16" s="9"/>
      <c r="F16" s="24"/>
      <c r="G16" s="25"/>
      <c r="H16" s="25"/>
      <c r="I16" s="3"/>
      <c r="J16" s="3"/>
    </row>
    <row r="17" spans="1:10" ht="18" customHeight="1" x14ac:dyDescent="0.25">
      <c r="A17" s="216" t="s">
        <v>26</v>
      </c>
      <c r="B17" s="217"/>
      <c r="C17" s="217"/>
      <c r="D17" s="217"/>
      <c r="E17" s="217"/>
      <c r="F17" s="217"/>
      <c r="G17" s="217"/>
      <c r="H17" s="217"/>
      <c r="I17" s="217"/>
      <c r="J17" s="217"/>
    </row>
    <row r="18" spans="1:10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</row>
    <row r="19" spans="1:10" ht="25.5" customHeight="1" x14ac:dyDescent="0.25">
      <c r="A19" s="204" t="s">
        <v>222</v>
      </c>
      <c r="B19" s="205"/>
      <c r="C19" s="205"/>
      <c r="D19" s="205"/>
      <c r="E19" s="206"/>
      <c r="F19" s="182" t="s">
        <v>296</v>
      </c>
      <c r="G19" s="123" t="s">
        <v>297</v>
      </c>
      <c r="H19" s="123" t="s">
        <v>287</v>
      </c>
      <c r="I19" s="123" t="s">
        <v>263</v>
      </c>
      <c r="J19" s="123" t="s">
        <v>263</v>
      </c>
    </row>
    <row r="20" spans="1:10" s="122" customFormat="1" ht="9" customHeight="1" x14ac:dyDescent="0.25">
      <c r="A20" s="208" t="s">
        <v>259</v>
      </c>
      <c r="B20" s="209"/>
      <c r="C20" s="209"/>
      <c r="D20" s="209"/>
      <c r="E20" s="210"/>
      <c r="F20" s="184" t="s">
        <v>260</v>
      </c>
      <c r="G20" s="183" t="s">
        <v>261</v>
      </c>
      <c r="H20" s="183" t="s">
        <v>265</v>
      </c>
      <c r="I20" s="183" t="s">
        <v>266</v>
      </c>
      <c r="J20" s="183" t="s">
        <v>267</v>
      </c>
    </row>
    <row r="21" spans="1:10" ht="15.75" customHeight="1" x14ac:dyDescent="0.25">
      <c r="A21" s="222" t="s">
        <v>210</v>
      </c>
      <c r="B21" s="227"/>
      <c r="C21" s="227"/>
      <c r="D21" s="227"/>
      <c r="E21" s="228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222" t="s">
        <v>211</v>
      </c>
      <c r="B22" s="219"/>
      <c r="C22" s="219"/>
      <c r="D22" s="219"/>
      <c r="E22" s="219"/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0" s="122" customFormat="1" x14ac:dyDescent="0.25">
      <c r="A23" s="202" t="s">
        <v>5</v>
      </c>
      <c r="B23" s="203"/>
      <c r="C23" s="203"/>
      <c r="D23" s="203"/>
      <c r="E23" s="203"/>
      <c r="F23" s="37">
        <f>F21-F22</f>
        <v>0</v>
      </c>
      <c r="G23" s="37">
        <f t="shared" ref="G23" si="8">G21-G22</f>
        <v>0</v>
      </c>
      <c r="H23" s="37">
        <f t="shared" ref="H23" si="9">H21-H22</f>
        <v>0</v>
      </c>
      <c r="I23" s="37">
        <v>0</v>
      </c>
      <c r="J23" s="37">
        <v>0</v>
      </c>
    </row>
    <row r="24" spans="1:10" s="122" customFormat="1" x14ac:dyDescent="0.25">
      <c r="A24" s="202" t="s">
        <v>6</v>
      </c>
      <c r="B24" s="203"/>
      <c r="C24" s="203"/>
      <c r="D24" s="203"/>
      <c r="E24" s="203"/>
      <c r="F24" s="37">
        <f>F15+F23</f>
        <v>3166.65</v>
      </c>
      <c r="G24" s="37">
        <f>G15+G23</f>
        <v>-11200</v>
      </c>
      <c r="H24" s="37">
        <f t="shared" ref="H24" si="10">H15+H23</f>
        <v>-362731.91000000015</v>
      </c>
      <c r="I24" s="37">
        <f t="shared" ref="I24" si="11">H24/F24*100</f>
        <v>-11454.75218290623</v>
      </c>
      <c r="J24" s="37">
        <f t="shared" ref="J24" si="12">H24/G24*100</f>
        <v>3238.6777678571443</v>
      </c>
    </row>
    <row r="25" spans="1:10" ht="18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</row>
    <row r="26" spans="1:10" ht="18" customHeight="1" x14ac:dyDescent="0.25">
      <c r="A26" s="216" t="s">
        <v>212</v>
      </c>
      <c r="B26" s="217"/>
      <c r="C26" s="217"/>
      <c r="D26" s="217"/>
      <c r="E26" s="217"/>
      <c r="F26" s="217"/>
      <c r="G26" s="217"/>
      <c r="H26" s="217"/>
      <c r="I26" s="217"/>
      <c r="J26" s="217"/>
    </row>
    <row r="27" spans="1:10" ht="18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</row>
    <row r="28" spans="1:10" ht="25.5" customHeight="1" x14ac:dyDescent="0.25">
      <c r="A28" s="204" t="s">
        <v>222</v>
      </c>
      <c r="B28" s="205"/>
      <c r="C28" s="205"/>
      <c r="D28" s="205"/>
      <c r="E28" s="206"/>
      <c r="F28" s="182" t="s">
        <v>296</v>
      </c>
      <c r="G28" s="123" t="s">
        <v>297</v>
      </c>
      <c r="H28" s="123" t="s">
        <v>287</v>
      </c>
      <c r="I28" s="123" t="s">
        <v>263</v>
      </c>
      <c r="J28" s="123" t="s">
        <v>263</v>
      </c>
    </row>
    <row r="29" spans="1:10" s="122" customFormat="1" ht="9" customHeight="1" x14ac:dyDescent="0.25">
      <c r="A29" s="208" t="s">
        <v>259</v>
      </c>
      <c r="B29" s="209"/>
      <c r="C29" s="209"/>
      <c r="D29" s="209"/>
      <c r="E29" s="210"/>
      <c r="F29" s="185" t="s">
        <v>260</v>
      </c>
      <c r="G29" s="186" t="s">
        <v>261</v>
      </c>
      <c r="H29" s="183" t="s">
        <v>265</v>
      </c>
      <c r="I29" s="186" t="s">
        <v>266</v>
      </c>
      <c r="J29" s="183" t="s">
        <v>267</v>
      </c>
    </row>
    <row r="30" spans="1:10" s="122" customFormat="1" ht="15" customHeight="1" x14ac:dyDescent="0.25">
      <c r="A30" s="197" t="s">
        <v>213</v>
      </c>
      <c r="B30" s="198"/>
      <c r="C30" s="198"/>
      <c r="D30" s="198"/>
      <c r="E30" s="199"/>
      <c r="F30" s="140">
        <v>1164.8599999999999</v>
      </c>
      <c r="G30" s="140">
        <v>11200</v>
      </c>
      <c r="H30" s="141">
        <v>4331.51</v>
      </c>
      <c r="I30" s="140">
        <f t="shared" ref="I30:I31" si="13">H30/F30*100</f>
        <v>371.84811908727238</v>
      </c>
      <c r="J30" s="141">
        <f t="shared" ref="J30" si="14">H30/G30*100</f>
        <v>38.674196428571427</v>
      </c>
    </row>
    <row r="31" spans="1:10" s="122" customFormat="1" ht="15" customHeight="1" x14ac:dyDescent="0.25">
      <c r="A31" s="202" t="s">
        <v>214</v>
      </c>
      <c r="B31" s="203"/>
      <c r="C31" s="203"/>
      <c r="D31" s="203"/>
      <c r="E31" s="203"/>
      <c r="F31" s="142">
        <f>F24+F30</f>
        <v>4331.51</v>
      </c>
      <c r="G31" s="142">
        <f>G24+G30</f>
        <v>0</v>
      </c>
      <c r="H31" s="143">
        <f t="shared" ref="H31" si="15">H24+H30</f>
        <v>-358400.40000000014</v>
      </c>
      <c r="I31" s="142">
        <f t="shared" si="13"/>
        <v>-8274.2600155603959</v>
      </c>
      <c r="J31" s="143" t="s">
        <v>270</v>
      </c>
    </row>
    <row r="32" spans="1:10" s="122" customFormat="1" ht="45" customHeight="1" x14ac:dyDescent="0.25">
      <c r="A32" s="212" t="s">
        <v>215</v>
      </c>
      <c r="B32" s="213"/>
      <c r="C32" s="213"/>
      <c r="D32" s="213"/>
      <c r="E32" s="214"/>
      <c r="F32" s="142">
        <f>F15+F23+F30-F31</f>
        <v>0</v>
      </c>
      <c r="G32" s="142">
        <f>G15+G23+G30-G31</f>
        <v>0</v>
      </c>
      <c r="H32" s="143">
        <f t="shared" ref="H32" si="16">H15+H23+H30-H31</f>
        <v>0</v>
      </c>
      <c r="I32" s="142">
        <v>0</v>
      </c>
      <c r="J32" s="143">
        <v>0</v>
      </c>
    </row>
    <row r="34" spans="1:10" s="122" customFormat="1" ht="15.75" x14ac:dyDescent="0.25">
      <c r="A34" s="215" t="s">
        <v>216</v>
      </c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 s="122" customFormat="1" ht="18" x14ac:dyDescent="0.25">
      <c r="A35" s="137"/>
      <c r="B35" s="138"/>
      <c r="C35" s="138"/>
      <c r="D35" s="138"/>
      <c r="E35" s="138"/>
      <c r="F35" s="138"/>
      <c r="G35" s="139"/>
      <c r="H35" s="139"/>
      <c r="I35" s="139"/>
      <c r="J35" s="139"/>
    </row>
    <row r="36" spans="1:10" s="122" customFormat="1" ht="25.5" customHeight="1" x14ac:dyDescent="0.25">
      <c r="A36" s="207" t="s">
        <v>222</v>
      </c>
      <c r="B36" s="205"/>
      <c r="C36" s="205"/>
      <c r="D36" s="205"/>
      <c r="E36" s="206"/>
      <c r="F36" s="182" t="s">
        <v>296</v>
      </c>
      <c r="G36" s="123" t="s">
        <v>297</v>
      </c>
      <c r="H36" s="123" t="s">
        <v>287</v>
      </c>
      <c r="I36" s="123" t="s">
        <v>263</v>
      </c>
      <c r="J36" s="123" t="s">
        <v>263</v>
      </c>
    </row>
    <row r="37" spans="1:10" s="122" customFormat="1" ht="9" customHeight="1" x14ac:dyDescent="0.25">
      <c r="A37" s="211" t="s">
        <v>259</v>
      </c>
      <c r="B37" s="209"/>
      <c r="C37" s="209"/>
      <c r="D37" s="209"/>
      <c r="E37" s="210"/>
      <c r="F37" s="185" t="s">
        <v>260</v>
      </c>
      <c r="G37" s="186" t="s">
        <v>261</v>
      </c>
      <c r="H37" s="183" t="s">
        <v>265</v>
      </c>
      <c r="I37" s="186" t="s">
        <v>266</v>
      </c>
      <c r="J37" s="183" t="s">
        <v>267</v>
      </c>
    </row>
    <row r="38" spans="1:10" s="122" customFormat="1" x14ac:dyDescent="0.25">
      <c r="A38" s="197" t="s">
        <v>213</v>
      </c>
      <c r="B38" s="198"/>
      <c r="C38" s="198"/>
      <c r="D38" s="198"/>
      <c r="E38" s="199"/>
      <c r="F38" s="140">
        <f>E41</f>
        <v>0</v>
      </c>
      <c r="G38" s="140">
        <f>F41</f>
        <v>0</v>
      </c>
      <c r="H38" s="141">
        <f>G41</f>
        <v>0</v>
      </c>
      <c r="I38" s="140">
        <v>0</v>
      </c>
      <c r="J38" s="141">
        <v>0</v>
      </c>
    </row>
    <row r="39" spans="1:10" s="122" customFormat="1" ht="28.5" customHeight="1" x14ac:dyDescent="0.25">
      <c r="A39" s="197" t="s">
        <v>4</v>
      </c>
      <c r="B39" s="198"/>
      <c r="C39" s="198"/>
      <c r="D39" s="198"/>
      <c r="E39" s="199"/>
      <c r="F39" s="140">
        <v>0</v>
      </c>
      <c r="G39" s="140">
        <v>0</v>
      </c>
      <c r="H39" s="141">
        <v>0</v>
      </c>
      <c r="I39" s="140">
        <v>0</v>
      </c>
      <c r="J39" s="141">
        <v>0</v>
      </c>
    </row>
    <row r="40" spans="1:10" s="122" customFormat="1" x14ac:dyDescent="0.25">
      <c r="A40" s="197" t="s">
        <v>217</v>
      </c>
      <c r="B40" s="200"/>
      <c r="C40" s="200"/>
      <c r="D40" s="200"/>
      <c r="E40" s="201"/>
      <c r="F40" s="140">
        <v>0</v>
      </c>
      <c r="G40" s="140">
        <v>0</v>
      </c>
      <c r="H40" s="141">
        <v>0</v>
      </c>
      <c r="I40" s="140">
        <v>0</v>
      </c>
      <c r="J40" s="141">
        <v>0</v>
      </c>
    </row>
    <row r="41" spans="1:10" s="122" customFormat="1" ht="15" customHeight="1" x14ac:dyDescent="0.25">
      <c r="A41" s="202" t="s">
        <v>214</v>
      </c>
      <c r="B41" s="203"/>
      <c r="C41" s="203"/>
      <c r="D41" s="203"/>
      <c r="E41" s="203"/>
      <c r="F41" s="38">
        <f>F38-F39+F40</f>
        <v>0</v>
      </c>
      <c r="G41" s="38">
        <f t="shared" ref="G41" si="17">G38-G39+G40</f>
        <v>0</v>
      </c>
      <c r="H41" s="144">
        <f t="shared" ref="H41" si="18">H38-H39+H40</f>
        <v>0</v>
      </c>
      <c r="I41" s="38">
        <v>0</v>
      </c>
      <c r="J41" s="144">
        <v>0</v>
      </c>
    </row>
    <row r="43" spans="1:10" s="122" customFormat="1" x14ac:dyDescent="0.25">
      <c r="A43" s="178"/>
      <c r="B43" s="179"/>
      <c r="C43" s="179"/>
      <c r="D43" s="179"/>
      <c r="E43" s="179"/>
      <c r="F43" s="179"/>
      <c r="G43" s="179"/>
      <c r="H43" s="179"/>
      <c r="I43" s="179"/>
      <c r="J43" s="179"/>
    </row>
  </sheetData>
  <mergeCells count="31">
    <mergeCell ref="A21:E21"/>
    <mergeCell ref="A22:E22"/>
    <mergeCell ref="A23:E23"/>
    <mergeCell ref="A14:E14"/>
    <mergeCell ref="A15:E15"/>
    <mergeCell ref="A19:E19"/>
    <mergeCell ref="A20:E20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24:E24"/>
    <mergeCell ref="A30:E30"/>
    <mergeCell ref="A31:E31"/>
    <mergeCell ref="A32:E32"/>
    <mergeCell ref="A34:J34"/>
    <mergeCell ref="A26:J26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opLeftCell="A100" zoomScale="80" zoomScaleNormal="80" workbookViewId="0">
      <selection activeCell="I121" sqref="I1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5.28515625" customWidth="1"/>
    <col min="6" max="6" width="25.28515625" style="122" customWidth="1"/>
    <col min="7" max="7" width="25.28515625" customWidth="1"/>
    <col min="8" max="8" width="15.5703125" customWidth="1"/>
    <col min="9" max="9" width="15.7109375" style="122" customWidth="1"/>
  </cols>
  <sheetData>
    <row r="1" spans="1:10" ht="42" customHeight="1" x14ac:dyDescent="0.25">
      <c r="A1" s="216" t="s">
        <v>279</v>
      </c>
      <c r="B1" s="230"/>
      <c r="C1" s="230"/>
      <c r="D1" s="230"/>
      <c r="E1" s="230"/>
      <c r="F1" s="230"/>
      <c r="G1" s="230"/>
      <c r="H1" s="230"/>
      <c r="I1" s="177"/>
      <c r="J1" s="171"/>
    </row>
    <row r="2" spans="1:10" ht="18" customHeight="1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10" ht="15.75" x14ac:dyDescent="0.25">
      <c r="A3" s="237" t="s">
        <v>21</v>
      </c>
      <c r="B3" s="237"/>
      <c r="C3" s="237"/>
      <c r="D3" s="237"/>
      <c r="E3" s="237"/>
      <c r="F3" s="237"/>
      <c r="G3" s="239"/>
      <c r="H3" s="239"/>
      <c r="I3" s="173"/>
    </row>
    <row r="4" spans="1:10" ht="18" x14ac:dyDescent="0.25">
      <c r="A4" s="58"/>
      <c r="B4" s="58"/>
      <c r="C4" s="58"/>
      <c r="D4" s="58"/>
      <c r="E4" s="58"/>
      <c r="F4" s="58"/>
      <c r="G4" s="59"/>
      <c r="H4" s="59"/>
      <c r="I4" s="59"/>
    </row>
    <row r="5" spans="1:10" ht="18" customHeight="1" x14ac:dyDescent="0.25">
      <c r="A5" s="237" t="s">
        <v>7</v>
      </c>
      <c r="B5" s="240"/>
      <c r="C5" s="240"/>
      <c r="D5" s="240"/>
      <c r="E5" s="240"/>
      <c r="F5" s="240"/>
      <c r="G5" s="240"/>
      <c r="H5" s="240"/>
      <c r="I5" s="174"/>
    </row>
    <row r="6" spans="1:10" ht="18" x14ac:dyDescent="0.25">
      <c r="A6" s="58"/>
      <c r="B6" s="58"/>
      <c r="C6" s="58"/>
      <c r="D6" s="58"/>
      <c r="E6" s="58"/>
      <c r="F6" s="58"/>
      <c r="G6" s="59"/>
      <c r="H6" s="59"/>
      <c r="I6" s="59"/>
    </row>
    <row r="7" spans="1:10" x14ac:dyDescent="0.25">
      <c r="A7" s="237" t="s">
        <v>238</v>
      </c>
      <c r="B7" s="238"/>
      <c r="C7" s="238"/>
      <c r="D7" s="238"/>
      <c r="E7" s="238"/>
      <c r="F7" s="238"/>
      <c r="G7" s="238"/>
      <c r="H7" s="238"/>
      <c r="I7" s="172"/>
    </row>
    <row r="8" spans="1:10" ht="18" x14ac:dyDescent="0.25">
      <c r="A8" s="58"/>
      <c r="B8" s="58"/>
      <c r="C8" s="58"/>
      <c r="D8" s="58"/>
      <c r="E8" s="58"/>
      <c r="F8" s="58"/>
      <c r="G8" s="59"/>
      <c r="H8" s="59"/>
      <c r="I8" s="59"/>
    </row>
    <row r="9" spans="1:10" ht="18.75" customHeight="1" x14ac:dyDescent="0.25">
      <c r="A9" s="231" t="s">
        <v>222</v>
      </c>
      <c r="B9" s="232"/>
      <c r="C9" s="232"/>
      <c r="D9" s="233"/>
      <c r="E9" s="133" t="s">
        <v>296</v>
      </c>
      <c r="F9" s="60" t="s">
        <v>297</v>
      </c>
      <c r="G9" s="134" t="s">
        <v>287</v>
      </c>
      <c r="H9" s="134" t="s">
        <v>263</v>
      </c>
      <c r="I9" s="134" t="s">
        <v>263</v>
      </c>
    </row>
    <row r="10" spans="1:10" s="122" customFormat="1" ht="9" customHeight="1" x14ac:dyDescent="0.25">
      <c r="A10" s="234" t="s">
        <v>259</v>
      </c>
      <c r="B10" s="235"/>
      <c r="C10" s="235"/>
      <c r="D10" s="236"/>
      <c r="E10" s="180" t="s">
        <v>260</v>
      </c>
      <c r="F10" s="181" t="s">
        <v>261</v>
      </c>
      <c r="G10" s="181" t="s">
        <v>265</v>
      </c>
      <c r="H10" s="176" t="s">
        <v>266</v>
      </c>
      <c r="I10" s="176" t="s">
        <v>267</v>
      </c>
    </row>
    <row r="11" spans="1:10" s="122" customFormat="1" x14ac:dyDescent="0.25">
      <c r="A11" s="93"/>
      <c r="B11" s="93"/>
      <c r="C11" s="93"/>
      <c r="D11" s="90" t="s">
        <v>0</v>
      </c>
      <c r="E11" s="97">
        <f>E12</f>
        <v>4765904.12</v>
      </c>
      <c r="F11" s="97">
        <f t="shared" ref="F11:G11" si="0">F12</f>
        <v>5667779.1799999997</v>
      </c>
      <c r="G11" s="97">
        <f t="shared" si="0"/>
        <v>5255575.32</v>
      </c>
      <c r="H11" s="97">
        <f>G11/E11*100</f>
        <v>110.27446603352986</v>
      </c>
      <c r="I11" s="97">
        <f>G11/F11*100</f>
        <v>92.727242065912677</v>
      </c>
    </row>
    <row r="12" spans="1:10" ht="20.25" customHeight="1" x14ac:dyDescent="0.25">
      <c r="A12" s="61">
        <v>6</v>
      </c>
      <c r="B12" s="61"/>
      <c r="C12" s="61"/>
      <c r="D12" s="62" t="s">
        <v>1</v>
      </c>
      <c r="E12" s="63">
        <f>E13+E21+E24+E27+E34</f>
        <v>4765904.12</v>
      </c>
      <c r="F12" s="63">
        <f>F13+F21+F24+F27+F34</f>
        <v>5667779.1799999997</v>
      </c>
      <c r="G12" s="63">
        <f>G13+G21+G24+G27+G34</f>
        <v>5255575.32</v>
      </c>
      <c r="H12" s="63">
        <f t="shared" ref="H12:H13" si="1">G12/E12*100</f>
        <v>110.27446603352986</v>
      </c>
      <c r="I12" s="63">
        <f t="shared" ref="I12" si="2">G12/F12*100</f>
        <v>92.727242065912677</v>
      </c>
    </row>
    <row r="13" spans="1:10" s="34" customFormat="1" ht="37.5" customHeight="1" x14ac:dyDescent="0.25">
      <c r="A13" s="64"/>
      <c r="B13" s="64">
        <v>63</v>
      </c>
      <c r="C13" s="64"/>
      <c r="D13" s="64" t="s">
        <v>27</v>
      </c>
      <c r="E13" s="65">
        <f>E16+E19</f>
        <v>4301714.82</v>
      </c>
      <c r="F13" s="65">
        <v>5064820.84</v>
      </c>
      <c r="G13" s="65">
        <f>G14+G16+G19</f>
        <v>4609570.9800000004</v>
      </c>
      <c r="H13" s="65">
        <f t="shared" si="1"/>
        <v>107.15659156596531</v>
      </c>
      <c r="I13" s="65">
        <f>G13/F13*100</f>
        <v>91.011530824454596</v>
      </c>
    </row>
    <row r="14" spans="1:10" s="34" customFormat="1" ht="37.5" customHeight="1" x14ac:dyDescent="0.25">
      <c r="A14" s="64"/>
      <c r="B14" s="64">
        <v>634</v>
      </c>
      <c r="C14" s="64"/>
      <c r="D14" s="64" t="s">
        <v>285</v>
      </c>
      <c r="E14" s="65">
        <f>E15</f>
        <v>0</v>
      </c>
      <c r="F14" s="65"/>
      <c r="G14" s="65">
        <f>G15</f>
        <v>7502.58</v>
      </c>
      <c r="H14" s="65"/>
      <c r="I14" s="65"/>
    </row>
    <row r="15" spans="1:10" s="122" customFormat="1" ht="37.5" customHeight="1" x14ac:dyDescent="0.25">
      <c r="A15" s="64"/>
      <c r="B15" s="66">
        <v>6341</v>
      </c>
      <c r="C15" s="64"/>
      <c r="D15" s="66" t="s">
        <v>286</v>
      </c>
      <c r="E15" s="68"/>
      <c r="F15" s="69"/>
      <c r="G15" s="69">
        <v>7502.58</v>
      </c>
      <c r="H15" s="69"/>
      <c r="I15" s="69"/>
    </row>
    <row r="16" spans="1:10" s="34" customFormat="1" ht="37.5" customHeight="1" x14ac:dyDescent="0.25">
      <c r="A16" s="64"/>
      <c r="B16" s="64">
        <v>636</v>
      </c>
      <c r="C16" s="64"/>
      <c r="D16" s="64" t="s">
        <v>43</v>
      </c>
      <c r="E16" s="65">
        <f t="shared" ref="E16" si="3">E17+E18</f>
        <v>4301158.46</v>
      </c>
      <c r="F16" s="65"/>
      <c r="G16" s="65">
        <f>G17+G18</f>
        <v>4601082.24</v>
      </c>
      <c r="H16" s="65"/>
      <c r="I16" s="65"/>
    </row>
    <row r="17" spans="1:9" ht="37.5" customHeight="1" x14ac:dyDescent="0.25">
      <c r="A17" s="64"/>
      <c r="B17" s="66">
        <v>6361</v>
      </c>
      <c r="C17" s="64"/>
      <c r="D17" s="66" t="s">
        <v>44</v>
      </c>
      <c r="E17" s="68">
        <v>4294119.3499999996</v>
      </c>
      <c r="F17" s="69"/>
      <c r="G17" s="69">
        <v>4601082.24</v>
      </c>
      <c r="H17" s="69"/>
      <c r="I17" s="69"/>
    </row>
    <row r="18" spans="1:9" ht="56.25" customHeight="1" x14ac:dyDescent="0.25">
      <c r="A18" s="64"/>
      <c r="B18" s="66">
        <v>6362</v>
      </c>
      <c r="C18" s="64"/>
      <c r="D18" s="66" t="s">
        <v>45</v>
      </c>
      <c r="E18" s="68">
        <v>7039.11</v>
      </c>
      <c r="F18" s="70"/>
      <c r="G18" s="69"/>
      <c r="H18" s="69"/>
      <c r="I18" s="69"/>
    </row>
    <row r="19" spans="1:9" s="34" customFormat="1" ht="37.5" customHeight="1" x14ac:dyDescent="0.25">
      <c r="A19" s="64"/>
      <c r="B19" s="64">
        <v>639</v>
      </c>
      <c r="C19" s="64"/>
      <c r="D19" s="64" t="s">
        <v>273</v>
      </c>
      <c r="E19" s="65">
        <f t="shared" ref="E19" si="4">E20+E21</f>
        <v>556.3599999999999</v>
      </c>
      <c r="F19" s="65"/>
      <c r="G19" s="65">
        <f>G20</f>
        <v>986.16</v>
      </c>
      <c r="H19" s="65" t="s">
        <v>270</v>
      </c>
      <c r="I19" s="65" t="s">
        <v>270</v>
      </c>
    </row>
    <row r="20" spans="1:9" s="122" customFormat="1" ht="37.5" customHeight="1" x14ac:dyDescent="0.25">
      <c r="A20" s="64"/>
      <c r="B20" s="66">
        <v>6391</v>
      </c>
      <c r="C20" s="64"/>
      <c r="D20" s="66" t="s">
        <v>274</v>
      </c>
      <c r="E20" s="68">
        <v>556.30999999999995</v>
      </c>
      <c r="F20" s="69"/>
      <c r="G20" s="69">
        <v>986.16</v>
      </c>
      <c r="H20" s="69" t="s">
        <v>270</v>
      </c>
      <c r="I20" s="69" t="s">
        <v>270</v>
      </c>
    </row>
    <row r="21" spans="1:9" s="34" customFormat="1" ht="37.5" customHeight="1" x14ac:dyDescent="0.25">
      <c r="A21" s="64"/>
      <c r="B21" s="64">
        <v>64</v>
      </c>
      <c r="C21" s="64"/>
      <c r="D21" s="64" t="s">
        <v>37</v>
      </c>
      <c r="E21" s="65">
        <f t="shared" ref="E21:G22" si="5">E22</f>
        <v>0.05</v>
      </c>
      <c r="F21" s="65">
        <v>2</v>
      </c>
      <c r="G21" s="65">
        <f>G22</f>
        <v>0.05</v>
      </c>
      <c r="H21" s="65" t="s">
        <v>270</v>
      </c>
      <c r="I21" s="65">
        <f>G21/F21*100</f>
        <v>2.5</v>
      </c>
    </row>
    <row r="22" spans="1:9" s="34" customFormat="1" ht="37.5" customHeight="1" x14ac:dyDescent="0.25">
      <c r="A22" s="64"/>
      <c r="B22" s="64">
        <v>641</v>
      </c>
      <c r="C22" s="64"/>
      <c r="D22" s="64" t="s">
        <v>38</v>
      </c>
      <c r="E22" s="65">
        <f t="shared" si="5"/>
        <v>0.05</v>
      </c>
      <c r="F22" s="65"/>
      <c r="G22" s="65">
        <f t="shared" si="5"/>
        <v>0.05</v>
      </c>
      <c r="H22" s="65"/>
      <c r="I22" s="65"/>
    </row>
    <row r="23" spans="1:9" ht="37.5" customHeight="1" x14ac:dyDescent="0.25">
      <c r="A23" s="64"/>
      <c r="B23" s="66">
        <v>6413</v>
      </c>
      <c r="C23" s="64"/>
      <c r="D23" s="66" t="s">
        <v>39</v>
      </c>
      <c r="E23" s="67">
        <v>0.05</v>
      </c>
      <c r="F23" s="67"/>
      <c r="G23" s="67">
        <v>0.05</v>
      </c>
      <c r="H23" s="67"/>
      <c r="I23" s="67"/>
    </row>
    <row r="24" spans="1:9" s="34" customFormat="1" ht="60.75" customHeight="1" x14ac:dyDescent="0.25">
      <c r="A24" s="64"/>
      <c r="B24" s="64">
        <v>65</v>
      </c>
      <c r="C24" s="64"/>
      <c r="D24" s="64" t="s">
        <v>40</v>
      </c>
      <c r="E24" s="65">
        <f t="shared" ref="E24:G25" si="6">E25</f>
        <v>72976.5</v>
      </c>
      <c r="F24" s="65">
        <v>76500</v>
      </c>
      <c r="G24" s="65">
        <f t="shared" si="6"/>
        <v>73552.990000000005</v>
      </c>
      <c r="H24" s="65">
        <f t="shared" ref="H24" si="7">G24/E24*100</f>
        <v>100.78996663309422</v>
      </c>
      <c r="I24" s="65">
        <f>G24/F24*100</f>
        <v>96.147699346405233</v>
      </c>
    </row>
    <row r="25" spans="1:9" s="34" customFormat="1" ht="37.5" customHeight="1" x14ac:dyDescent="0.25">
      <c r="A25" s="64"/>
      <c r="B25" s="64">
        <v>652</v>
      </c>
      <c r="C25" s="64"/>
      <c r="D25" s="64" t="s">
        <v>41</v>
      </c>
      <c r="E25" s="65">
        <f t="shared" si="6"/>
        <v>72976.5</v>
      </c>
      <c r="F25" s="65"/>
      <c r="G25" s="65">
        <f t="shared" si="6"/>
        <v>73552.990000000005</v>
      </c>
      <c r="H25" s="65"/>
      <c r="I25" s="65"/>
    </row>
    <row r="26" spans="1:9" ht="37.5" customHeight="1" x14ac:dyDescent="0.25">
      <c r="A26" s="64"/>
      <c r="B26" s="66">
        <v>6526</v>
      </c>
      <c r="C26" s="64"/>
      <c r="D26" s="66" t="s">
        <v>42</v>
      </c>
      <c r="E26" s="68">
        <v>72976.5</v>
      </c>
      <c r="F26" s="69"/>
      <c r="G26" s="69">
        <f>272.24+73280.75</f>
        <v>73552.990000000005</v>
      </c>
      <c r="H26" s="69"/>
      <c r="I26" s="69"/>
    </row>
    <row r="27" spans="1:9" s="34" customFormat="1" ht="37.5" customHeight="1" x14ac:dyDescent="0.25">
      <c r="A27" s="75"/>
      <c r="B27" s="75">
        <v>66</v>
      </c>
      <c r="C27" s="74"/>
      <c r="D27" s="64" t="s">
        <v>34</v>
      </c>
      <c r="E27" s="76">
        <f t="shared" ref="E27:G27" si="8">E28+E31</f>
        <v>37720.949999999997</v>
      </c>
      <c r="F27" s="76">
        <v>57108</v>
      </c>
      <c r="G27" s="76">
        <f t="shared" si="8"/>
        <v>36942.85</v>
      </c>
      <c r="H27" s="76">
        <f t="shared" ref="H27" si="9">G27/E27*100</f>
        <v>97.937220563108824</v>
      </c>
      <c r="I27" s="76">
        <f>G27/F27*100</f>
        <v>64.689448063318622</v>
      </c>
    </row>
    <row r="28" spans="1:9" s="34" customFormat="1" ht="37.5" customHeight="1" x14ac:dyDescent="0.25">
      <c r="A28" s="75"/>
      <c r="B28" s="75">
        <v>661</v>
      </c>
      <c r="C28" s="74"/>
      <c r="D28" s="64" t="s">
        <v>35</v>
      </c>
      <c r="E28" s="76">
        <f t="shared" ref="E28:G28" si="10">E29+E30</f>
        <v>33348.479999999996</v>
      </c>
      <c r="F28" s="76"/>
      <c r="G28" s="76">
        <f t="shared" si="10"/>
        <v>30171.42</v>
      </c>
      <c r="H28" s="76"/>
      <c r="I28" s="76"/>
    </row>
    <row r="29" spans="1:9" s="32" customFormat="1" ht="37.5" customHeight="1" x14ac:dyDescent="0.25">
      <c r="A29" s="71"/>
      <c r="B29" s="71">
        <v>6614</v>
      </c>
      <c r="C29" s="72"/>
      <c r="D29" s="66" t="s">
        <v>183</v>
      </c>
      <c r="E29" s="73">
        <v>1552.5</v>
      </c>
      <c r="F29" s="73"/>
      <c r="G29" s="73">
        <v>2200</v>
      </c>
      <c r="H29" s="73"/>
      <c r="I29" s="73"/>
    </row>
    <row r="30" spans="1:9" ht="37.5" customHeight="1" x14ac:dyDescent="0.25">
      <c r="A30" s="71"/>
      <c r="B30" s="71">
        <v>6615</v>
      </c>
      <c r="C30" s="74"/>
      <c r="D30" s="71" t="s">
        <v>36</v>
      </c>
      <c r="E30" s="68">
        <v>31795.98</v>
      </c>
      <c r="F30" s="69"/>
      <c r="G30" s="69">
        <v>27971.42</v>
      </c>
      <c r="H30" s="69"/>
      <c r="I30" s="69"/>
    </row>
    <row r="31" spans="1:9" s="34" customFormat="1" ht="27" customHeight="1" x14ac:dyDescent="0.25">
      <c r="A31" s="75"/>
      <c r="B31" s="75">
        <v>663</v>
      </c>
      <c r="C31" s="74"/>
      <c r="D31" s="77" t="s">
        <v>46</v>
      </c>
      <c r="E31" s="76">
        <f t="shared" ref="E31:G31" si="11">E32+E33</f>
        <v>4372.4699999999993</v>
      </c>
      <c r="F31" s="76"/>
      <c r="G31" s="76">
        <f t="shared" si="11"/>
        <v>6771.43</v>
      </c>
      <c r="H31" s="76"/>
      <c r="I31" s="76"/>
    </row>
    <row r="32" spans="1:9" ht="27" customHeight="1" x14ac:dyDescent="0.25">
      <c r="A32" s="78"/>
      <c r="B32" s="79">
        <v>6631</v>
      </c>
      <c r="C32" s="80"/>
      <c r="D32" s="81" t="s">
        <v>47</v>
      </c>
      <c r="E32" s="68">
        <v>3872.47</v>
      </c>
      <c r="F32" s="69"/>
      <c r="G32" s="69">
        <v>6771.43</v>
      </c>
      <c r="H32" s="69"/>
      <c r="I32" s="69"/>
    </row>
    <row r="33" spans="1:9" ht="27" customHeight="1" x14ac:dyDescent="0.25">
      <c r="A33" s="66"/>
      <c r="B33" s="66">
        <v>6632</v>
      </c>
      <c r="C33" s="66"/>
      <c r="D33" s="81" t="s">
        <v>48</v>
      </c>
      <c r="E33" s="68">
        <v>500</v>
      </c>
      <c r="F33" s="69"/>
      <c r="G33" s="69"/>
      <c r="H33" s="69"/>
      <c r="I33" s="69"/>
    </row>
    <row r="34" spans="1:9" s="34" customFormat="1" ht="38.25" x14ac:dyDescent="0.25">
      <c r="A34" s="64"/>
      <c r="B34" s="64">
        <v>67</v>
      </c>
      <c r="C34" s="64"/>
      <c r="D34" s="64" t="s">
        <v>28</v>
      </c>
      <c r="E34" s="65">
        <f t="shared" ref="E34:G34" si="12">E35</f>
        <v>353491.8</v>
      </c>
      <c r="F34" s="65">
        <v>469348.34</v>
      </c>
      <c r="G34" s="65">
        <f t="shared" si="12"/>
        <v>535508.44999999995</v>
      </c>
      <c r="H34" s="65">
        <f t="shared" ref="H34" si="13">G34/E34*100</f>
        <v>151.49105297492048</v>
      </c>
      <c r="I34" s="65">
        <f>G34/F34*100</f>
        <v>114.09616362976803</v>
      </c>
    </row>
    <row r="35" spans="1:9" s="34" customFormat="1" ht="38.25" x14ac:dyDescent="0.25">
      <c r="A35" s="64"/>
      <c r="B35" s="64">
        <v>671</v>
      </c>
      <c r="C35" s="64"/>
      <c r="D35" s="64" t="s">
        <v>31</v>
      </c>
      <c r="E35" s="65">
        <f t="shared" ref="E35:G35" si="14">E36+E37</f>
        <v>353491.8</v>
      </c>
      <c r="F35" s="65"/>
      <c r="G35" s="65">
        <f t="shared" si="14"/>
        <v>535508.44999999995</v>
      </c>
      <c r="H35" s="65"/>
      <c r="I35" s="65"/>
    </row>
    <row r="36" spans="1:9" ht="38.25" x14ac:dyDescent="0.25">
      <c r="A36" s="64"/>
      <c r="B36" s="66">
        <v>6711</v>
      </c>
      <c r="C36" s="66"/>
      <c r="D36" s="66" t="s">
        <v>33</v>
      </c>
      <c r="E36" s="68">
        <v>333946.88</v>
      </c>
      <c r="F36" s="69"/>
      <c r="G36" s="69">
        <f>257440.01+211669.81</f>
        <v>469109.82</v>
      </c>
      <c r="H36" s="69"/>
      <c r="I36" s="69"/>
    </row>
    <row r="37" spans="1:9" ht="25.5" x14ac:dyDescent="0.25">
      <c r="A37" s="64"/>
      <c r="B37" s="66">
        <v>6712</v>
      </c>
      <c r="C37" s="66"/>
      <c r="D37" s="66" t="s">
        <v>32</v>
      </c>
      <c r="E37" s="68">
        <v>19544.919999999998</v>
      </c>
      <c r="F37" s="69"/>
      <c r="G37" s="69">
        <v>66398.63</v>
      </c>
      <c r="H37" s="69"/>
      <c r="I37" s="69"/>
    </row>
    <row r="38" spans="1:9" ht="20.25" customHeight="1" x14ac:dyDescent="0.25">
      <c r="A38" s="61">
        <v>9</v>
      </c>
      <c r="B38" s="61"/>
      <c r="C38" s="61"/>
      <c r="D38" s="62" t="s">
        <v>184</v>
      </c>
      <c r="E38" s="63">
        <f>E39</f>
        <v>1164.8599999999999</v>
      </c>
      <c r="F38" s="63">
        <f t="shared" ref="E38:G40" si="15">F39</f>
        <v>11200</v>
      </c>
      <c r="G38" s="63">
        <f t="shared" si="15"/>
        <v>0</v>
      </c>
      <c r="H38" s="63">
        <f t="shared" ref="H38:H39" si="16">G38/E38*100</f>
        <v>0</v>
      </c>
      <c r="I38" s="63">
        <f t="shared" ref="I38:I39" si="17">G38/F38*100</f>
        <v>0</v>
      </c>
    </row>
    <row r="39" spans="1:9" s="34" customFormat="1" ht="41.25" customHeight="1" x14ac:dyDescent="0.25">
      <c r="A39" s="75"/>
      <c r="B39" s="64">
        <v>92</v>
      </c>
      <c r="C39" s="64"/>
      <c r="D39" s="64" t="s">
        <v>185</v>
      </c>
      <c r="E39" s="65">
        <f t="shared" si="15"/>
        <v>1164.8599999999999</v>
      </c>
      <c r="F39" s="65">
        <v>11200</v>
      </c>
      <c r="G39" s="65">
        <f t="shared" si="15"/>
        <v>0</v>
      </c>
      <c r="H39" s="65">
        <f t="shared" si="16"/>
        <v>0</v>
      </c>
      <c r="I39" s="65">
        <f t="shared" si="17"/>
        <v>0</v>
      </c>
    </row>
    <row r="40" spans="1:9" s="34" customFormat="1" ht="27" customHeight="1" x14ac:dyDescent="0.25">
      <c r="A40" s="75"/>
      <c r="B40" s="75">
        <v>922</v>
      </c>
      <c r="C40" s="74"/>
      <c r="D40" s="77" t="s">
        <v>186</v>
      </c>
      <c r="E40" s="76">
        <f t="shared" si="15"/>
        <v>1164.8599999999999</v>
      </c>
      <c r="F40" s="76"/>
      <c r="G40" s="76">
        <f t="shared" si="15"/>
        <v>0</v>
      </c>
      <c r="H40" s="76"/>
      <c r="I40" s="76"/>
    </row>
    <row r="41" spans="1:9" ht="27" customHeight="1" x14ac:dyDescent="0.25">
      <c r="A41" s="78"/>
      <c r="B41" s="79">
        <v>9221</v>
      </c>
      <c r="C41" s="80"/>
      <c r="D41" s="81" t="s">
        <v>187</v>
      </c>
      <c r="E41" s="67">
        <v>1164.8599999999999</v>
      </c>
      <c r="F41" s="67"/>
      <c r="G41" s="67"/>
      <c r="H41" s="67"/>
      <c r="I41" s="67"/>
    </row>
    <row r="42" spans="1:9" ht="27" customHeight="1" x14ac:dyDescent="0.25">
      <c r="A42" s="78"/>
      <c r="B42" s="79">
        <v>9222</v>
      </c>
      <c r="C42" s="80"/>
      <c r="D42" s="81" t="s">
        <v>188</v>
      </c>
      <c r="E42" s="67"/>
      <c r="F42" s="67"/>
      <c r="G42" s="67"/>
      <c r="H42" s="67"/>
      <c r="I42" s="67"/>
    </row>
    <row r="43" spans="1:9" x14ac:dyDescent="0.25">
      <c r="A43" s="93"/>
      <c r="B43" s="93"/>
      <c r="C43" s="93"/>
      <c r="D43" s="90" t="s">
        <v>239</v>
      </c>
      <c r="E43" s="97">
        <f>E12+E38</f>
        <v>4767068.9800000004</v>
      </c>
      <c r="F43" s="97">
        <f>F12+F38</f>
        <v>5678979.1799999997</v>
      </c>
      <c r="G43" s="97">
        <f>G12+G38</f>
        <v>5255575.32</v>
      </c>
      <c r="H43" s="97">
        <f t="shared" ref="H43" si="18">G43/E43*100</f>
        <v>110.2475198502372</v>
      </c>
      <c r="I43" s="97">
        <f>G43/F43*100</f>
        <v>92.54436675008202</v>
      </c>
    </row>
    <row r="44" spans="1:9" ht="27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</row>
    <row r="45" spans="1:9" s="122" customFormat="1" ht="27" customHeight="1" x14ac:dyDescent="0.25">
      <c r="A45" s="91"/>
      <c r="B45" s="91"/>
      <c r="C45" s="91"/>
      <c r="D45" s="91"/>
      <c r="E45" s="91"/>
      <c r="F45" s="91"/>
      <c r="G45" s="91"/>
      <c r="H45" s="91"/>
      <c r="I45" s="91"/>
    </row>
    <row r="46" spans="1:9" x14ac:dyDescent="0.25">
      <c r="A46" s="91"/>
      <c r="B46" s="91"/>
      <c r="C46" s="91"/>
      <c r="D46" s="91"/>
      <c r="E46" s="91"/>
      <c r="F46" s="91"/>
      <c r="G46" s="91"/>
      <c r="H46" s="91"/>
      <c r="I46" s="91"/>
    </row>
    <row r="47" spans="1:9" x14ac:dyDescent="0.25">
      <c r="A47" s="91"/>
      <c r="B47" s="91"/>
      <c r="C47" s="91"/>
      <c r="D47" s="91"/>
      <c r="E47" s="91"/>
      <c r="F47" s="91"/>
      <c r="G47" s="91"/>
      <c r="H47" s="91"/>
      <c r="I47" s="91"/>
    </row>
    <row r="48" spans="1:9" x14ac:dyDescent="0.25">
      <c r="A48" s="91"/>
      <c r="B48" s="91"/>
      <c r="C48" s="91"/>
      <c r="D48" s="91"/>
      <c r="E48" s="91"/>
      <c r="F48" s="91"/>
      <c r="G48" s="91"/>
      <c r="H48" s="91"/>
      <c r="I48" s="91"/>
    </row>
    <row r="49" spans="1:9" ht="15.75" customHeight="1" x14ac:dyDescent="0.25">
      <c r="A49" s="91"/>
      <c r="B49" s="91"/>
      <c r="C49" s="91"/>
      <c r="D49" s="91"/>
      <c r="E49" s="91"/>
      <c r="F49" s="91"/>
      <c r="G49" s="91"/>
      <c r="H49" s="91"/>
      <c r="I49" s="91"/>
    </row>
    <row r="50" spans="1:9" ht="15.75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</row>
    <row r="51" spans="1:9" x14ac:dyDescent="0.25">
      <c r="A51" s="237" t="s">
        <v>240</v>
      </c>
      <c r="B51" s="238"/>
      <c r="C51" s="238"/>
      <c r="D51" s="238"/>
      <c r="E51" s="238"/>
      <c r="F51" s="238"/>
      <c r="G51" s="238"/>
      <c r="H51" s="238"/>
      <c r="I51" s="172"/>
    </row>
    <row r="52" spans="1:9" x14ac:dyDescent="0.25">
      <c r="A52" s="92"/>
      <c r="B52" s="92"/>
      <c r="C52" s="92"/>
      <c r="D52" s="92"/>
      <c r="E52" s="92"/>
      <c r="F52" s="92"/>
      <c r="G52" s="59"/>
      <c r="H52" s="59"/>
      <c r="I52" s="59"/>
    </row>
    <row r="53" spans="1:9" ht="20.25" customHeight="1" x14ac:dyDescent="0.25">
      <c r="A53" s="231" t="s">
        <v>222</v>
      </c>
      <c r="B53" s="232"/>
      <c r="C53" s="232"/>
      <c r="D53" s="233"/>
      <c r="E53" s="133" t="s">
        <v>296</v>
      </c>
      <c r="F53" s="60" t="s">
        <v>297</v>
      </c>
      <c r="G53" s="134" t="s">
        <v>287</v>
      </c>
      <c r="H53" s="134" t="s">
        <v>263</v>
      </c>
      <c r="I53" s="134" t="s">
        <v>263</v>
      </c>
    </row>
    <row r="54" spans="1:9" s="122" customFormat="1" ht="9" customHeight="1" x14ac:dyDescent="0.25">
      <c r="A54" s="234" t="s">
        <v>259</v>
      </c>
      <c r="B54" s="235"/>
      <c r="C54" s="235"/>
      <c r="D54" s="236"/>
      <c r="E54" s="180" t="s">
        <v>260</v>
      </c>
      <c r="F54" s="181" t="s">
        <v>261</v>
      </c>
      <c r="G54" s="181" t="s">
        <v>265</v>
      </c>
      <c r="H54" s="176" t="s">
        <v>266</v>
      </c>
      <c r="I54" s="176" t="s">
        <v>267</v>
      </c>
    </row>
    <row r="55" spans="1:9" s="122" customFormat="1" x14ac:dyDescent="0.25">
      <c r="A55" s="93"/>
      <c r="B55" s="93"/>
      <c r="C55" s="93"/>
      <c r="D55" s="90" t="s">
        <v>2</v>
      </c>
      <c r="E55" s="97">
        <f>E56+E108</f>
        <v>4762737.4200000009</v>
      </c>
      <c r="F55" s="97">
        <f>F56+F108</f>
        <v>5678979.1799999997</v>
      </c>
      <c r="G55" s="97">
        <f>G56+G108</f>
        <v>5618307.2299999995</v>
      </c>
      <c r="H55" s="97">
        <f t="shared" ref="H55:H57" si="19">G55/E55*100</f>
        <v>117.96382488791495</v>
      </c>
      <c r="I55" s="97">
        <f t="shared" ref="I55:I57" si="20">G55/F55*100</f>
        <v>98.931639858556409</v>
      </c>
    </row>
    <row r="56" spans="1:9" s="146" customFormat="1" x14ac:dyDescent="0.25">
      <c r="A56" s="61">
        <v>3</v>
      </c>
      <c r="B56" s="61"/>
      <c r="C56" s="61"/>
      <c r="D56" s="61" t="s">
        <v>12</v>
      </c>
      <c r="E56" s="145">
        <f>E57+E64+E93+E97+E100+E105</f>
        <v>4718424.5900000008</v>
      </c>
      <c r="F56" s="145">
        <f>F57+F64+F93+F100+F105</f>
        <v>5565779.1799999997</v>
      </c>
      <c r="G56" s="145">
        <f>G57+G64+G93+G97+G100+G105</f>
        <v>5546320.6999999993</v>
      </c>
      <c r="H56" s="145">
        <f t="shared" si="19"/>
        <v>117.54602821786324</v>
      </c>
      <c r="I56" s="145">
        <f t="shared" si="20"/>
        <v>99.65039072929946</v>
      </c>
    </row>
    <row r="57" spans="1:9" x14ac:dyDescent="0.25">
      <c r="A57" s="64"/>
      <c r="B57" s="83">
        <v>31</v>
      </c>
      <c r="C57" s="66"/>
      <c r="D57" s="83" t="s">
        <v>13</v>
      </c>
      <c r="E57" s="94">
        <f t="shared" ref="E57:G57" si="21">E58+E60+E62</f>
        <v>3981885.29</v>
      </c>
      <c r="F57" s="94">
        <v>4709520</v>
      </c>
      <c r="G57" s="94">
        <f t="shared" si="21"/>
        <v>4699771.34</v>
      </c>
      <c r="H57" s="94">
        <f t="shared" si="19"/>
        <v>118.02879786122618</v>
      </c>
      <c r="I57" s="94">
        <f t="shared" si="20"/>
        <v>99.793000985238407</v>
      </c>
    </row>
    <row r="58" spans="1:9" s="34" customFormat="1" x14ac:dyDescent="0.25">
      <c r="A58" s="64"/>
      <c r="B58" s="64">
        <v>311</v>
      </c>
      <c r="C58" s="64"/>
      <c r="D58" s="64" t="s">
        <v>49</v>
      </c>
      <c r="E58" s="94">
        <f t="shared" ref="E58:G58" si="22">E59</f>
        <v>3278860.2</v>
      </c>
      <c r="F58" s="94"/>
      <c r="G58" s="94">
        <f t="shared" si="22"/>
        <v>3896506.84</v>
      </c>
      <c r="H58" s="94"/>
      <c r="I58" s="94"/>
    </row>
    <row r="59" spans="1:9" x14ac:dyDescent="0.25">
      <c r="A59" s="64"/>
      <c r="B59" s="66">
        <v>3111</v>
      </c>
      <c r="C59" s="66"/>
      <c r="D59" s="66" t="s">
        <v>50</v>
      </c>
      <c r="E59" s="84">
        <v>3278860.2</v>
      </c>
      <c r="F59" s="85"/>
      <c r="G59" s="85">
        <v>3896506.84</v>
      </c>
      <c r="H59" s="85"/>
      <c r="I59" s="85"/>
    </row>
    <row r="60" spans="1:9" s="34" customFormat="1" x14ac:dyDescent="0.25">
      <c r="A60" s="64"/>
      <c r="B60" s="64">
        <v>312</v>
      </c>
      <c r="C60" s="64"/>
      <c r="D60" s="64" t="s">
        <v>51</v>
      </c>
      <c r="E60" s="94">
        <f t="shared" ref="E60:G60" si="23">E61</f>
        <v>161998.38</v>
      </c>
      <c r="F60" s="94"/>
      <c r="G60" s="94">
        <f t="shared" si="23"/>
        <v>161488.41</v>
      </c>
      <c r="H60" s="94"/>
      <c r="I60" s="94"/>
    </row>
    <row r="61" spans="1:9" x14ac:dyDescent="0.25">
      <c r="A61" s="64"/>
      <c r="B61" s="66">
        <v>3121</v>
      </c>
      <c r="C61" s="66"/>
      <c r="D61" s="66" t="s">
        <v>51</v>
      </c>
      <c r="E61" s="84">
        <v>161998.38</v>
      </c>
      <c r="F61" s="85"/>
      <c r="G61" s="85">
        <v>161488.41</v>
      </c>
      <c r="H61" s="85"/>
      <c r="I61" s="85"/>
    </row>
    <row r="62" spans="1:9" s="34" customFormat="1" x14ac:dyDescent="0.25">
      <c r="A62" s="64"/>
      <c r="B62" s="64">
        <v>313</v>
      </c>
      <c r="C62" s="64"/>
      <c r="D62" s="64" t="s">
        <v>52</v>
      </c>
      <c r="E62" s="94">
        <f t="shared" ref="E62:G62" si="24">E63</f>
        <v>541026.71</v>
      </c>
      <c r="F62" s="94"/>
      <c r="G62" s="94">
        <f t="shared" si="24"/>
        <v>641776.09</v>
      </c>
      <c r="H62" s="94"/>
      <c r="I62" s="94"/>
    </row>
    <row r="63" spans="1:9" ht="25.5" x14ac:dyDescent="0.25">
      <c r="A63" s="64"/>
      <c r="B63" s="66">
        <v>3132</v>
      </c>
      <c r="C63" s="66"/>
      <c r="D63" s="66" t="s">
        <v>53</v>
      </c>
      <c r="E63" s="84">
        <v>541026.71</v>
      </c>
      <c r="F63" s="85"/>
      <c r="G63" s="85">
        <v>641776.09</v>
      </c>
      <c r="H63" s="85"/>
      <c r="I63" s="85"/>
    </row>
    <row r="64" spans="1:9" x14ac:dyDescent="0.25">
      <c r="A64" s="71"/>
      <c r="B64" s="74">
        <v>32</v>
      </c>
      <c r="C64" s="74"/>
      <c r="D64" s="74" t="s">
        <v>22</v>
      </c>
      <c r="E64" s="98">
        <f>E65+E70+E77+E85</f>
        <v>655214.57000000007</v>
      </c>
      <c r="F64" s="98">
        <v>763409.18</v>
      </c>
      <c r="G64" s="98">
        <f t="shared" ref="G64" si="25">G65+G70+G77+G85</f>
        <v>757336.53999999992</v>
      </c>
      <c r="H64" s="98">
        <f t="shared" ref="H64" si="26">G64/E64*100</f>
        <v>115.58603466342331</v>
      </c>
      <c r="I64" s="98">
        <f>G64/F64*100</f>
        <v>99.204536681101985</v>
      </c>
    </row>
    <row r="65" spans="1:9" s="34" customFormat="1" x14ac:dyDescent="0.25">
      <c r="A65" s="75"/>
      <c r="B65" s="75">
        <v>321</v>
      </c>
      <c r="C65" s="75"/>
      <c r="D65" s="75" t="s">
        <v>54</v>
      </c>
      <c r="E65" s="98">
        <f t="shared" ref="E65:G65" si="27">SUM(E66:E69)</f>
        <v>111789.01000000001</v>
      </c>
      <c r="F65" s="98"/>
      <c r="G65" s="98">
        <f t="shared" si="27"/>
        <v>133542.16999999998</v>
      </c>
      <c r="H65" s="98"/>
      <c r="I65" s="98"/>
    </row>
    <row r="66" spans="1:9" s="32" customFormat="1" x14ac:dyDescent="0.25">
      <c r="A66" s="71"/>
      <c r="B66" s="71">
        <v>3211</v>
      </c>
      <c r="C66" s="71"/>
      <c r="D66" s="71" t="s">
        <v>64</v>
      </c>
      <c r="E66" s="84">
        <v>17577.150000000001</v>
      </c>
      <c r="F66" s="85"/>
      <c r="G66" s="85">
        <v>20181.919999999998</v>
      </c>
      <c r="H66" s="85"/>
      <c r="I66" s="85"/>
    </row>
    <row r="67" spans="1:9" s="108" customFormat="1" ht="26.25" x14ac:dyDescent="0.25">
      <c r="A67" s="103"/>
      <c r="B67" s="103">
        <v>3212</v>
      </c>
      <c r="C67" s="103"/>
      <c r="D67" s="107" t="s">
        <v>55</v>
      </c>
      <c r="E67" s="84">
        <v>91768.48</v>
      </c>
      <c r="F67" s="85"/>
      <c r="G67" s="85">
        <v>111821.98</v>
      </c>
      <c r="H67" s="85"/>
      <c r="I67" s="85"/>
    </row>
    <row r="68" spans="1:9" s="32" customFormat="1" x14ac:dyDescent="0.25">
      <c r="A68" s="71"/>
      <c r="B68" s="71">
        <v>3213</v>
      </c>
      <c r="C68" s="71"/>
      <c r="D68" s="71" t="s">
        <v>65</v>
      </c>
      <c r="E68" s="84">
        <v>2443.38</v>
      </c>
      <c r="F68" s="85"/>
      <c r="G68" s="85">
        <v>1538.27</v>
      </c>
      <c r="H68" s="85"/>
      <c r="I68" s="85"/>
    </row>
    <row r="69" spans="1:9" s="32" customFormat="1" x14ac:dyDescent="0.25">
      <c r="A69" s="71"/>
      <c r="B69" s="71">
        <v>3214</v>
      </c>
      <c r="C69" s="71"/>
      <c r="D69" s="71" t="s">
        <v>66</v>
      </c>
      <c r="E69" s="84">
        <v>0</v>
      </c>
      <c r="F69" s="85"/>
      <c r="G69" s="85">
        <v>0</v>
      </c>
      <c r="H69" s="85"/>
      <c r="I69" s="85"/>
    </row>
    <row r="70" spans="1:9" s="34" customFormat="1" x14ac:dyDescent="0.25">
      <c r="A70" s="75"/>
      <c r="B70" s="75">
        <v>322</v>
      </c>
      <c r="C70" s="74"/>
      <c r="D70" s="77" t="s">
        <v>56</v>
      </c>
      <c r="E70" s="98">
        <f t="shared" ref="E70:G70" si="28">SUM(E71:E76)</f>
        <v>405795.89</v>
      </c>
      <c r="F70" s="98"/>
      <c r="G70" s="98">
        <f t="shared" si="28"/>
        <v>436225.2099999999</v>
      </c>
      <c r="H70" s="98"/>
      <c r="I70" s="98"/>
    </row>
    <row r="71" spans="1:9" x14ac:dyDescent="0.25">
      <c r="A71" s="71"/>
      <c r="B71" s="71">
        <v>3221</v>
      </c>
      <c r="C71" s="72"/>
      <c r="D71" s="86" t="s">
        <v>67</v>
      </c>
      <c r="E71" s="84">
        <v>30491.43</v>
      </c>
      <c r="F71" s="85"/>
      <c r="G71" s="85">
        <v>32607.99</v>
      </c>
      <c r="H71" s="85"/>
      <c r="I71" s="85"/>
    </row>
    <row r="72" spans="1:9" x14ac:dyDescent="0.25">
      <c r="A72" s="71"/>
      <c r="B72" s="71">
        <v>3222</v>
      </c>
      <c r="C72" s="72"/>
      <c r="D72" s="86" t="s">
        <v>68</v>
      </c>
      <c r="E72" s="84">
        <v>294270.71000000002</v>
      </c>
      <c r="F72" s="85"/>
      <c r="G72" s="85">
        <v>302119.86</v>
      </c>
      <c r="H72" s="85"/>
      <c r="I72" s="85"/>
    </row>
    <row r="73" spans="1:9" x14ac:dyDescent="0.25">
      <c r="A73" s="71"/>
      <c r="B73" s="71">
        <v>3223</v>
      </c>
      <c r="C73" s="72"/>
      <c r="D73" s="86" t="s">
        <v>79</v>
      </c>
      <c r="E73" s="84">
        <v>70340.490000000005</v>
      </c>
      <c r="F73" s="85"/>
      <c r="G73" s="85">
        <v>84803.79</v>
      </c>
      <c r="H73" s="85"/>
      <c r="I73" s="85"/>
    </row>
    <row r="74" spans="1:9" x14ac:dyDescent="0.25">
      <c r="A74" s="71"/>
      <c r="B74" s="71">
        <v>3224</v>
      </c>
      <c r="C74" s="72"/>
      <c r="D74" s="86" t="s">
        <v>80</v>
      </c>
      <c r="E74" s="84">
        <v>6818.96</v>
      </c>
      <c r="F74" s="85"/>
      <c r="G74" s="85">
        <v>9893.3799999999992</v>
      </c>
      <c r="H74" s="85"/>
      <c r="I74" s="85"/>
    </row>
    <row r="75" spans="1:9" x14ac:dyDescent="0.25">
      <c r="A75" s="71"/>
      <c r="B75" s="71">
        <v>3225</v>
      </c>
      <c r="C75" s="72"/>
      <c r="D75" s="86" t="s">
        <v>57</v>
      </c>
      <c r="E75" s="84">
        <v>735.1</v>
      </c>
      <c r="F75" s="85"/>
      <c r="G75" s="85">
        <v>900.97</v>
      </c>
      <c r="H75" s="85"/>
      <c r="I75" s="85"/>
    </row>
    <row r="76" spans="1:9" x14ac:dyDescent="0.25">
      <c r="A76" s="71"/>
      <c r="B76" s="71">
        <v>3227</v>
      </c>
      <c r="C76" s="74"/>
      <c r="D76" s="71" t="s">
        <v>81</v>
      </c>
      <c r="E76" s="84">
        <v>3139.2</v>
      </c>
      <c r="F76" s="85"/>
      <c r="G76" s="85">
        <v>5899.22</v>
      </c>
      <c r="H76" s="85"/>
      <c r="I76" s="85"/>
    </row>
    <row r="77" spans="1:9" s="34" customFormat="1" x14ac:dyDescent="0.25">
      <c r="A77" s="75"/>
      <c r="B77" s="75">
        <v>323</v>
      </c>
      <c r="C77" s="74"/>
      <c r="D77" s="77" t="s">
        <v>69</v>
      </c>
      <c r="E77" s="98">
        <f t="shared" ref="E77:G77" si="29">SUM(E78:E84)</f>
        <v>110230.67</v>
      </c>
      <c r="F77" s="98"/>
      <c r="G77" s="98">
        <f t="shared" si="29"/>
        <v>162342.83000000002</v>
      </c>
      <c r="H77" s="98"/>
      <c r="I77" s="98"/>
    </row>
    <row r="78" spans="1:9" s="32" customFormat="1" x14ac:dyDescent="0.25">
      <c r="A78" s="71"/>
      <c r="B78" s="71">
        <v>3231</v>
      </c>
      <c r="C78" s="72"/>
      <c r="D78" s="86" t="s">
        <v>105</v>
      </c>
      <c r="E78" s="105">
        <v>5760.58</v>
      </c>
      <c r="F78" s="105"/>
      <c r="G78" s="105">
        <v>6298.62</v>
      </c>
      <c r="H78" s="105"/>
      <c r="I78" s="105"/>
    </row>
    <row r="79" spans="1:9" x14ac:dyDescent="0.25">
      <c r="A79" s="71"/>
      <c r="B79" s="71">
        <v>3232</v>
      </c>
      <c r="C79" s="72"/>
      <c r="D79" s="86" t="s">
        <v>82</v>
      </c>
      <c r="E79" s="84">
        <v>70097.81</v>
      </c>
      <c r="F79" s="85"/>
      <c r="G79" s="85">
        <v>110124.71</v>
      </c>
      <c r="H79" s="85"/>
      <c r="I79" s="85"/>
    </row>
    <row r="80" spans="1:9" x14ac:dyDescent="0.25">
      <c r="A80" s="71"/>
      <c r="B80" s="71">
        <v>3234</v>
      </c>
      <c r="C80" s="72"/>
      <c r="D80" s="86" t="s">
        <v>83</v>
      </c>
      <c r="E80" s="84">
        <v>15140.07</v>
      </c>
      <c r="F80" s="85"/>
      <c r="G80" s="85">
        <v>25141.31</v>
      </c>
      <c r="H80" s="85"/>
      <c r="I80" s="85"/>
    </row>
    <row r="81" spans="1:9" s="32" customFormat="1" x14ac:dyDescent="0.25">
      <c r="A81" s="71"/>
      <c r="B81" s="71">
        <v>3236</v>
      </c>
      <c r="C81" s="72"/>
      <c r="D81" s="86" t="s">
        <v>84</v>
      </c>
      <c r="E81" s="105">
        <v>9616.5300000000007</v>
      </c>
      <c r="F81" s="105"/>
      <c r="G81" s="105">
        <v>12895.44</v>
      </c>
      <c r="H81" s="105"/>
      <c r="I81" s="105"/>
    </row>
    <row r="82" spans="1:9" x14ac:dyDescent="0.25">
      <c r="A82" s="71"/>
      <c r="B82" s="71">
        <v>3237</v>
      </c>
      <c r="C82" s="72"/>
      <c r="D82" s="86" t="s">
        <v>70</v>
      </c>
      <c r="E82" s="84">
        <v>2593.16</v>
      </c>
      <c r="F82" s="85"/>
      <c r="G82" s="85">
        <v>1682.13</v>
      </c>
      <c r="H82" s="85"/>
      <c r="I82" s="85"/>
    </row>
    <row r="83" spans="1:9" x14ac:dyDescent="0.25">
      <c r="A83" s="71"/>
      <c r="B83" s="71">
        <v>3238</v>
      </c>
      <c r="C83" s="72"/>
      <c r="D83" s="86" t="s">
        <v>85</v>
      </c>
      <c r="E83" s="109">
        <v>4520.16</v>
      </c>
      <c r="F83" s="109"/>
      <c r="G83" s="109">
        <v>3844.57</v>
      </c>
      <c r="H83" s="109"/>
      <c r="I83" s="109"/>
    </row>
    <row r="84" spans="1:9" x14ac:dyDescent="0.25">
      <c r="A84" s="71"/>
      <c r="B84" s="71">
        <v>3239</v>
      </c>
      <c r="C84" s="72"/>
      <c r="D84" s="86" t="s">
        <v>86</v>
      </c>
      <c r="E84" s="84">
        <v>2502.36</v>
      </c>
      <c r="F84" s="85"/>
      <c r="G84" s="85">
        <v>2356.0500000000002</v>
      </c>
      <c r="H84" s="85"/>
      <c r="I84" s="85"/>
    </row>
    <row r="85" spans="1:9" s="34" customFormat="1" ht="25.5" x14ac:dyDescent="0.25">
      <c r="A85" s="75"/>
      <c r="B85" s="75">
        <v>329</v>
      </c>
      <c r="C85" s="74"/>
      <c r="D85" s="77" t="s">
        <v>59</v>
      </c>
      <c r="E85" s="98">
        <f t="shared" ref="E85:G85" si="30">SUM(E86:E92)</f>
        <v>27399</v>
      </c>
      <c r="F85" s="98"/>
      <c r="G85" s="98">
        <f t="shared" si="30"/>
        <v>25226.329999999998</v>
      </c>
      <c r="H85" s="98"/>
      <c r="I85" s="98"/>
    </row>
    <row r="86" spans="1:9" ht="25.5" x14ac:dyDescent="0.25">
      <c r="A86" s="71"/>
      <c r="B86" s="71">
        <v>3291</v>
      </c>
      <c r="C86" s="72"/>
      <c r="D86" s="86" t="s">
        <v>91</v>
      </c>
      <c r="E86" s="109">
        <v>1100.1099999999999</v>
      </c>
      <c r="F86" s="109"/>
      <c r="G86" s="109">
        <v>0</v>
      </c>
      <c r="H86" s="109"/>
      <c r="I86" s="109"/>
    </row>
    <row r="87" spans="1:9" x14ac:dyDescent="0.25">
      <c r="A87" s="71"/>
      <c r="B87" s="71">
        <v>3292</v>
      </c>
      <c r="C87" s="72"/>
      <c r="D87" s="86" t="s">
        <v>106</v>
      </c>
      <c r="E87" s="109">
        <v>806.76</v>
      </c>
      <c r="F87" s="109"/>
      <c r="G87" s="109">
        <v>833.53</v>
      </c>
      <c r="H87" s="109"/>
      <c r="I87" s="109"/>
    </row>
    <row r="88" spans="1:9" x14ac:dyDescent="0.25">
      <c r="A88" s="71"/>
      <c r="B88" s="71">
        <v>3293</v>
      </c>
      <c r="C88" s="72"/>
      <c r="D88" s="86" t="s">
        <v>95</v>
      </c>
      <c r="E88" s="109">
        <v>917.79</v>
      </c>
      <c r="F88" s="109"/>
      <c r="G88" s="109">
        <v>1282.96</v>
      </c>
      <c r="H88" s="109"/>
      <c r="I88" s="109"/>
    </row>
    <row r="89" spans="1:9" x14ac:dyDescent="0.25">
      <c r="A89" s="71"/>
      <c r="B89" s="71">
        <v>3294</v>
      </c>
      <c r="C89" s="72"/>
      <c r="D89" s="86" t="s">
        <v>87</v>
      </c>
      <c r="E89" s="109">
        <v>163.09</v>
      </c>
      <c r="F89" s="109"/>
      <c r="G89" s="109">
        <v>285</v>
      </c>
      <c r="H89" s="109"/>
      <c r="I89" s="109"/>
    </row>
    <row r="90" spans="1:9" x14ac:dyDescent="0.25">
      <c r="A90" s="71"/>
      <c r="B90" s="71">
        <v>3295</v>
      </c>
      <c r="C90" s="72"/>
      <c r="D90" s="86" t="s">
        <v>58</v>
      </c>
      <c r="E90" s="84">
        <v>3746.1</v>
      </c>
      <c r="F90" s="85"/>
      <c r="G90" s="85">
        <v>1888.13</v>
      </c>
      <c r="H90" s="85"/>
      <c r="I90" s="85"/>
    </row>
    <row r="91" spans="1:9" x14ac:dyDescent="0.25">
      <c r="A91" s="71"/>
      <c r="B91" s="71">
        <v>3296</v>
      </c>
      <c r="C91" s="72"/>
      <c r="D91" s="86" t="s">
        <v>60</v>
      </c>
      <c r="E91" s="84">
        <v>1835.9</v>
      </c>
      <c r="F91" s="85"/>
      <c r="G91" s="85">
        <v>0</v>
      </c>
      <c r="H91" s="85"/>
      <c r="I91" s="85"/>
    </row>
    <row r="92" spans="1:9" x14ac:dyDescent="0.25">
      <c r="A92" s="71"/>
      <c r="B92" s="71">
        <v>3299</v>
      </c>
      <c r="C92" s="72"/>
      <c r="D92" s="86" t="s">
        <v>59</v>
      </c>
      <c r="E92" s="84">
        <v>18829.25</v>
      </c>
      <c r="F92" s="85"/>
      <c r="G92" s="85">
        <v>20936.71</v>
      </c>
      <c r="H92" s="85"/>
      <c r="I92" s="85"/>
    </row>
    <row r="93" spans="1:9" x14ac:dyDescent="0.25">
      <c r="A93" s="71"/>
      <c r="B93" s="74">
        <v>34</v>
      </c>
      <c r="C93" s="74"/>
      <c r="D93" s="87" t="s">
        <v>61</v>
      </c>
      <c r="E93" s="98">
        <f>E94</f>
        <v>2976.96</v>
      </c>
      <c r="F93" s="98">
        <v>3700</v>
      </c>
      <c r="G93" s="98">
        <f t="shared" ref="G93" si="31">G94</f>
        <v>1964.13</v>
      </c>
      <c r="H93" s="98">
        <f t="shared" ref="H93" si="32">G93/E93*100</f>
        <v>65.977708803611748</v>
      </c>
      <c r="I93" s="98">
        <f>G93/F93*100</f>
        <v>53.084594594594606</v>
      </c>
    </row>
    <row r="94" spans="1:9" s="34" customFormat="1" x14ac:dyDescent="0.25">
      <c r="A94" s="75"/>
      <c r="B94" s="75">
        <v>343</v>
      </c>
      <c r="C94" s="74"/>
      <c r="D94" s="77" t="s">
        <v>62</v>
      </c>
      <c r="E94" s="98">
        <f t="shared" ref="E94:G94" si="33">E95+E96</f>
        <v>2976.96</v>
      </c>
      <c r="F94" s="98"/>
      <c r="G94" s="98">
        <f t="shared" si="33"/>
        <v>1964.13</v>
      </c>
      <c r="H94" s="98"/>
      <c r="I94" s="98"/>
    </row>
    <row r="95" spans="1:9" s="106" customFormat="1" ht="26.25" x14ac:dyDescent="0.25">
      <c r="A95" s="103"/>
      <c r="B95" s="103">
        <v>3431</v>
      </c>
      <c r="C95" s="100"/>
      <c r="D95" s="107" t="s">
        <v>88</v>
      </c>
      <c r="E95" s="84">
        <v>1775.71</v>
      </c>
      <c r="F95" s="85"/>
      <c r="G95" s="85">
        <v>1964.13</v>
      </c>
      <c r="H95" s="85"/>
      <c r="I95" s="85"/>
    </row>
    <row r="96" spans="1:9" x14ac:dyDescent="0.25">
      <c r="A96" s="71"/>
      <c r="B96" s="71">
        <v>3433</v>
      </c>
      <c r="C96" s="74"/>
      <c r="D96" s="86" t="s">
        <v>63</v>
      </c>
      <c r="E96" s="84">
        <v>1201.25</v>
      </c>
      <c r="F96" s="85"/>
      <c r="G96" s="85">
        <v>0</v>
      </c>
      <c r="H96" s="85"/>
      <c r="I96" s="85"/>
    </row>
    <row r="97" spans="1:9" s="122" customFormat="1" ht="25.5" x14ac:dyDescent="0.25">
      <c r="A97" s="74"/>
      <c r="B97" s="74">
        <v>36</v>
      </c>
      <c r="C97" s="74"/>
      <c r="D97" s="87" t="s">
        <v>271</v>
      </c>
      <c r="E97" s="98">
        <f>E98</f>
        <v>1152.74</v>
      </c>
      <c r="F97" s="98">
        <v>0</v>
      </c>
      <c r="G97" s="98">
        <f t="shared" ref="G97" si="34">G98</f>
        <v>0</v>
      </c>
      <c r="H97" s="98" t="s">
        <v>270</v>
      </c>
      <c r="I97" s="98" t="s">
        <v>270</v>
      </c>
    </row>
    <row r="98" spans="1:9" s="34" customFormat="1" ht="25.5" x14ac:dyDescent="0.25">
      <c r="A98" s="75"/>
      <c r="B98" s="75">
        <v>369</v>
      </c>
      <c r="C98" s="74"/>
      <c r="D98" s="77" t="s">
        <v>275</v>
      </c>
      <c r="E98" s="98">
        <f>E99</f>
        <v>1152.74</v>
      </c>
      <c r="F98" s="98"/>
      <c r="G98" s="98">
        <f>G99</f>
        <v>0</v>
      </c>
      <c r="H98" s="98"/>
      <c r="I98" s="98"/>
    </row>
    <row r="99" spans="1:9" s="122" customFormat="1" ht="25.5" x14ac:dyDescent="0.25">
      <c r="A99" s="71"/>
      <c r="B99" s="71">
        <v>3691</v>
      </c>
      <c r="C99" s="74"/>
      <c r="D99" s="86" t="s">
        <v>276</v>
      </c>
      <c r="E99" s="84">
        <v>1152.74</v>
      </c>
      <c r="F99" s="85"/>
      <c r="G99" s="85">
        <v>0</v>
      </c>
      <c r="H99" s="85"/>
      <c r="I99" s="85"/>
    </row>
    <row r="100" spans="1:9" ht="38.25" x14ac:dyDescent="0.25">
      <c r="A100" s="74"/>
      <c r="B100" s="74">
        <v>37</v>
      </c>
      <c r="C100" s="74"/>
      <c r="D100" s="87" t="s">
        <v>107</v>
      </c>
      <c r="E100" s="98">
        <f>E101</f>
        <v>74709.87000000001</v>
      </c>
      <c r="F100" s="98">
        <v>86350</v>
      </c>
      <c r="G100" s="98">
        <f t="shared" ref="G100" si="35">G101</f>
        <v>84799.52</v>
      </c>
      <c r="H100" s="98">
        <f t="shared" ref="H100" si="36">G100/E100*100</f>
        <v>113.50510983354675</v>
      </c>
      <c r="I100" s="98">
        <f>G100/F100*100</f>
        <v>98.204423856398378</v>
      </c>
    </row>
    <row r="101" spans="1:9" s="34" customFormat="1" ht="25.5" x14ac:dyDescent="0.25">
      <c r="A101" s="75"/>
      <c r="B101" s="75">
        <v>372</v>
      </c>
      <c r="C101" s="74"/>
      <c r="D101" s="77" t="s">
        <v>76</v>
      </c>
      <c r="E101" s="98">
        <f t="shared" ref="E101:G101" si="37">SUM(E102:E104)</f>
        <v>74709.87000000001</v>
      </c>
      <c r="F101" s="98"/>
      <c r="G101" s="98">
        <f t="shared" si="37"/>
        <v>84799.52</v>
      </c>
      <c r="H101" s="98"/>
      <c r="I101" s="98"/>
    </row>
    <row r="102" spans="1:9" ht="25.5" x14ac:dyDescent="0.25">
      <c r="A102" s="71"/>
      <c r="B102" s="71">
        <v>3721</v>
      </c>
      <c r="C102" s="74"/>
      <c r="D102" s="86" t="s">
        <v>77</v>
      </c>
      <c r="E102" s="84">
        <v>3817.62</v>
      </c>
      <c r="F102" s="85"/>
      <c r="G102" s="85">
        <v>3804.17</v>
      </c>
      <c r="H102" s="85"/>
      <c r="I102" s="85"/>
    </row>
    <row r="103" spans="1:9" ht="25.5" x14ac:dyDescent="0.25">
      <c r="A103" s="71"/>
      <c r="B103" s="71">
        <v>3722</v>
      </c>
      <c r="C103" s="74"/>
      <c r="D103" s="86" t="s">
        <v>78</v>
      </c>
      <c r="E103" s="84">
        <v>63581.26</v>
      </c>
      <c r="F103" s="85"/>
      <c r="G103" s="85">
        <v>80995.350000000006</v>
      </c>
      <c r="H103" s="85"/>
      <c r="I103" s="85"/>
    </row>
    <row r="104" spans="1:9" ht="25.5" x14ac:dyDescent="0.25">
      <c r="A104" s="71"/>
      <c r="B104" s="71">
        <v>3723</v>
      </c>
      <c r="C104" s="74"/>
      <c r="D104" s="86" t="s">
        <v>92</v>
      </c>
      <c r="E104" s="109">
        <v>7310.99</v>
      </c>
      <c r="F104" s="109"/>
      <c r="G104" s="109">
        <v>0</v>
      </c>
      <c r="H104" s="109"/>
      <c r="I104" s="109"/>
    </row>
    <row r="105" spans="1:9" s="102" customFormat="1" x14ac:dyDescent="0.25">
      <c r="A105" s="99"/>
      <c r="B105" s="99">
        <v>38</v>
      </c>
      <c r="C105" s="100"/>
      <c r="D105" s="101" t="s">
        <v>160</v>
      </c>
      <c r="E105" s="98">
        <f>E106</f>
        <v>2485.16</v>
      </c>
      <c r="F105" s="98">
        <v>2800</v>
      </c>
      <c r="G105" s="98">
        <f t="shared" ref="G105" si="38">G106</f>
        <v>2449.17</v>
      </c>
      <c r="H105" s="98">
        <f t="shared" ref="H105" si="39">G105/E105*100</f>
        <v>98.5518035056093</v>
      </c>
      <c r="I105" s="98">
        <f>G105/F105*100</f>
        <v>87.470357142857154</v>
      </c>
    </row>
    <row r="106" spans="1:9" s="102" customFormat="1" x14ac:dyDescent="0.25">
      <c r="A106" s="99"/>
      <c r="B106" s="99">
        <v>381</v>
      </c>
      <c r="C106" s="100"/>
      <c r="D106" s="101" t="s">
        <v>47</v>
      </c>
      <c r="E106" s="98">
        <f>E107</f>
        <v>2485.16</v>
      </c>
      <c r="F106" s="98"/>
      <c r="G106" s="98">
        <f t="shared" ref="G106" si="40">G107</f>
        <v>2449.17</v>
      </c>
      <c r="H106" s="98"/>
      <c r="I106" s="98"/>
    </row>
    <row r="107" spans="1:9" s="106" customFormat="1" x14ac:dyDescent="0.25">
      <c r="A107" s="103"/>
      <c r="B107" s="103">
        <v>3812</v>
      </c>
      <c r="C107" s="100"/>
      <c r="D107" s="104" t="s">
        <v>248</v>
      </c>
      <c r="E107" s="84">
        <v>2485.16</v>
      </c>
      <c r="F107" s="84"/>
      <c r="G107" s="84">
        <v>2449.17</v>
      </c>
      <c r="H107" s="84"/>
      <c r="I107" s="84"/>
    </row>
    <row r="108" spans="1:9" ht="25.5" x14ac:dyDescent="0.25">
      <c r="A108" s="147">
        <v>4</v>
      </c>
      <c r="B108" s="148"/>
      <c r="C108" s="148"/>
      <c r="D108" s="149" t="s">
        <v>14</v>
      </c>
      <c r="E108" s="150">
        <f>E109+E120</f>
        <v>44312.83</v>
      </c>
      <c r="F108" s="150">
        <f>F109+F120</f>
        <v>113200</v>
      </c>
      <c r="G108" s="150">
        <f>G109+G120</f>
        <v>71986.53</v>
      </c>
      <c r="H108" s="150">
        <f t="shared" ref="H108:H109" si="41">G108/E108*100</f>
        <v>162.45076200278788</v>
      </c>
      <c r="I108" s="150">
        <f t="shared" ref="I108:I109" si="42">G108/F108*100</f>
        <v>63.59234098939929</v>
      </c>
    </row>
    <row r="109" spans="1:9" ht="25.5" x14ac:dyDescent="0.25">
      <c r="A109" s="66"/>
      <c r="B109" s="83">
        <v>42</v>
      </c>
      <c r="C109" s="83"/>
      <c r="D109" s="89" t="s">
        <v>29</v>
      </c>
      <c r="E109" s="94">
        <f t="shared" ref="E109:G109" si="43">E110+E112+E118</f>
        <v>44312.83</v>
      </c>
      <c r="F109" s="94">
        <v>63200</v>
      </c>
      <c r="G109" s="94">
        <f t="shared" si="43"/>
        <v>27801.53</v>
      </c>
      <c r="H109" s="94">
        <f t="shared" si="41"/>
        <v>62.739233761418525</v>
      </c>
      <c r="I109" s="94">
        <f>G109/F109*100</f>
        <v>43.989762658227846</v>
      </c>
    </row>
    <row r="110" spans="1:9" s="34" customFormat="1" x14ac:dyDescent="0.25">
      <c r="A110" s="64"/>
      <c r="B110" s="64">
        <v>421</v>
      </c>
      <c r="C110" s="83"/>
      <c r="D110" s="88" t="s">
        <v>89</v>
      </c>
      <c r="E110" s="96">
        <f t="shared" ref="E110:G110" si="44">E111</f>
        <v>12187.5</v>
      </c>
      <c r="F110" s="96"/>
      <c r="G110" s="96">
        <f t="shared" si="44"/>
        <v>0</v>
      </c>
      <c r="H110" s="96"/>
      <c r="I110" s="96"/>
    </row>
    <row r="111" spans="1:9" x14ac:dyDescent="0.25">
      <c r="A111" s="66"/>
      <c r="B111" s="66">
        <v>4212</v>
      </c>
      <c r="C111" s="83"/>
      <c r="D111" s="81" t="s">
        <v>90</v>
      </c>
      <c r="E111" s="109">
        <v>12187.5</v>
      </c>
      <c r="F111" s="109"/>
      <c r="G111" s="109">
        <v>0</v>
      </c>
      <c r="H111" s="109"/>
      <c r="I111" s="109"/>
    </row>
    <row r="112" spans="1:9" s="34" customFormat="1" x14ac:dyDescent="0.25">
      <c r="A112" s="64"/>
      <c r="B112" s="64">
        <v>422</v>
      </c>
      <c r="C112" s="64"/>
      <c r="D112" s="88" t="s">
        <v>71</v>
      </c>
      <c r="E112" s="94">
        <f t="shared" ref="E112:G112" si="45">SUM(E113:E117)</f>
        <v>24386.22</v>
      </c>
      <c r="F112" s="94"/>
      <c r="G112" s="94">
        <f t="shared" si="45"/>
        <v>24039.67</v>
      </c>
      <c r="H112" s="94"/>
      <c r="I112" s="94"/>
    </row>
    <row r="113" spans="1:9" x14ac:dyDescent="0.25">
      <c r="A113" s="66"/>
      <c r="B113" s="66">
        <v>4221</v>
      </c>
      <c r="C113" s="66"/>
      <c r="D113" s="81" t="s">
        <v>72</v>
      </c>
      <c r="E113" s="84">
        <v>11478.55</v>
      </c>
      <c r="F113" s="85"/>
      <c r="G113" s="85">
        <v>9531.4699999999993</v>
      </c>
      <c r="H113" s="95"/>
      <c r="I113" s="95"/>
    </row>
    <row r="114" spans="1:9" x14ac:dyDescent="0.25">
      <c r="A114" s="66"/>
      <c r="B114" s="66">
        <v>4223</v>
      </c>
      <c r="C114" s="66"/>
      <c r="D114" s="81" t="s">
        <v>168</v>
      </c>
      <c r="E114" s="84">
        <v>6157.42</v>
      </c>
      <c r="F114" s="85"/>
      <c r="G114" s="85">
        <v>6369.2</v>
      </c>
      <c r="H114" s="85"/>
      <c r="I114" s="85"/>
    </row>
    <row r="115" spans="1:9" x14ac:dyDescent="0.25">
      <c r="A115" s="66"/>
      <c r="B115" s="66">
        <v>4225</v>
      </c>
      <c r="C115" s="66"/>
      <c r="D115" s="81" t="s">
        <v>169</v>
      </c>
      <c r="E115" s="84">
        <v>0</v>
      </c>
      <c r="F115" s="85"/>
      <c r="G115" s="85">
        <v>0</v>
      </c>
      <c r="H115" s="85"/>
      <c r="I115" s="85"/>
    </row>
    <row r="116" spans="1:9" x14ac:dyDescent="0.25">
      <c r="A116" s="66"/>
      <c r="B116" s="66">
        <v>4226</v>
      </c>
      <c r="C116" s="66"/>
      <c r="D116" s="81" t="s">
        <v>157</v>
      </c>
      <c r="E116" s="84">
        <v>2490.2399999999998</v>
      </c>
      <c r="F116" s="85"/>
      <c r="G116" s="85">
        <v>0</v>
      </c>
      <c r="H116" s="85"/>
      <c r="I116" s="85"/>
    </row>
    <row r="117" spans="1:9" ht="25.5" x14ac:dyDescent="0.25">
      <c r="A117" s="66"/>
      <c r="B117" s="66">
        <v>4227</v>
      </c>
      <c r="C117" s="66"/>
      <c r="D117" s="81" t="s">
        <v>73</v>
      </c>
      <c r="E117" s="84">
        <v>4260.01</v>
      </c>
      <c r="F117" s="85"/>
      <c r="G117" s="85">
        <v>8139</v>
      </c>
      <c r="H117" s="85"/>
      <c r="I117" s="85"/>
    </row>
    <row r="118" spans="1:9" s="34" customFormat="1" ht="25.5" x14ac:dyDescent="0.25">
      <c r="A118" s="64"/>
      <c r="B118" s="64">
        <v>424</v>
      </c>
      <c r="C118" s="64"/>
      <c r="D118" s="88" t="s">
        <v>74</v>
      </c>
      <c r="E118" s="94">
        <f t="shared" ref="E118:G118" si="46">E119</f>
        <v>7739.11</v>
      </c>
      <c r="F118" s="94"/>
      <c r="G118" s="94">
        <f t="shared" si="46"/>
        <v>3761.86</v>
      </c>
      <c r="H118" s="94"/>
      <c r="I118" s="94"/>
    </row>
    <row r="119" spans="1:9" x14ac:dyDescent="0.25">
      <c r="A119" s="66"/>
      <c r="B119" s="66">
        <v>4241</v>
      </c>
      <c r="C119" s="66"/>
      <c r="D119" s="81" t="s">
        <v>75</v>
      </c>
      <c r="E119" s="84">
        <v>7739.11</v>
      </c>
      <c r="F119" s="85"/>
      <c r="G119" s="85">
        <v>3761.86</v>
      </c>
      <c r="H119" s="85"/>
      <c r="I119" s="85"/>
    </row>
    <row r="120" spans="1:9" ht="25.5" x14ac:dyDescent="0.25">
      <c r="A120" s="66"/>
      <c r="B120" s="83">
        <v>45</v>
      </c>
      <c r="C120" s="83"/>
      <c r="D120" s="89" t="s">
        <v>93</v>
      </c>
      <c r="E120" s="94">
        <f t="shared" ref="E120:G121" si="47">E121</f>
        <v>0</v>
      </c>
      <c r="F120" s="94">
        <v>50000</v>
      </c>
      <c r="G120" s="94">
        <f t="shared" si="47"/>
        <v>44185</v>
      </c>
      <c r="H120" s="94" t="s">
        <v>270</v>
      </c>
      <c r="I120" s="94">
        <f>G120/F120*100</f>
        <v>88.37</v>
      </c>
    </row>
    <row r="121" spans="1:9" s="34" customFormat="1" ht="25.5" x14ac:dyDescent="0.25">
      <c r="A121" s="64"/>
      <c r="B121" s="64">
        <v>451</v>
      </c>
      <c r="C121" s="83"/>
      <c r="D121" s="88" t="s">
        <v>94</v>
      </c>
      <c r="E121" s="96">
        <f t="shared" si="47"/>
        <v>0</v>
      </c>
      <c r="F121" s="96"/>
      <c r="G121" s="96">
        <f t="shared" si="47"/>
        <v>44185</v>
      </c>
      <c r="H121" s="96"/>
      <c r="I121" s="96"/>
    </row>
    <row r="122" spans="1:9" ht="25.5" x14ac:dyDescent="0.25">
      <c r="A122" s="66"/>
      <c r="B122" s="66">
        <v>4511</v>
      </c>
      <c r="C122" s="83"/>
      <c r="D122" s="81" t="s">
        <v>94</v>
      </c>
      <c r="E122" s="109">
        <v>0</v>
      </c>
      <c r="F122" s="109"/>
      <c r="G122" s="109">
        <v>44185</v>
      </c>
      <c r="H122" s="109"/>
      <c r="I122" s="109"/>
    </row>
  </sheetData>
  <mergeCells count="9">
    <mergeCell ref="A1:H1"/>
    <mergeCell ref="A9:D9"/>
    <mergeCell ref="A10:D10"/>
    <mergeCell ref="A53:D53"/>
    <mergeCell ref="A54:D54"/>
    <mergeCell ref="A7:H7"/>
    <mergeCell ref="A51:H5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19" zoomScale="90" zoomScaleNormal="90" workbookViewId="0">
      <selection activeCell="D43" sqref="D43"/>
    </sheetView>
  </sheetViews>
  <sheetFormatPr defaultRowHeight="15" x14ac:dyDescent="0.25"/>
  <cols>
    <col min="1" max="1" width="43.28515625" style="122" customWidth="1"/>
    <col min="2" max="4" width="25.28515625" style="122" customWidth="1"/>
    <col min="5" max="6" width="15.7109375" style="122" customWidth="1"/>
    <col min="7" max="16384" width="9.140625" style="122"/>
  </cols>
  <sheetData>
    <row r="1" spans="1:9" ht="42" customHeight="1" x14ac:dyDescent="0.25">
      <c r="A1" s="216" t="s">
        <v>279</v>
      </c>
      <c r="B1" s="230"/>
      <c r="C1" s="230"/>
      <c r="D1" s="230"/>
      <c r="E1" s="230"/>
      <c r="F1" s="230"/>
      <c r="G1" s="169"/>
      <c r="H1" s="169"/>
      <c r="I1" s="169"/>
    </row>
    <row r="2" spans="1:9" ht="18" customHeight="1" x14ac:dyDescent="0.25">
      <c r="A2" s="124"/>
      <c r="B2" s="124"/>
      <c r="C2" s="124"/>
      <c r="D2" s="124"/>
      <c r="E2" s="124"/>
      <c r="F2" s="124"/>
    </row>
    <row r="3" spans="1:9" ht="15.75" customHeight="1" x14ac:dyDescent="0.25">
      <c r="A3" s="216" t="s">
        <v>21</v>
      </c>
      <c r="B3" s="216"/>
      <c r="C3" s="216"/>
      <c r="D3" s="216"/>
      <c r="E3" s="216"/>
      <c r="F3" s="169"/>
    </row>
    <row r="4" spans="1:9" ht="18" x14ac:dyDescent="0.25">
      <c r="B4" s="124"/>
      <c r="C4" s="124"/>
      <c r="D4" s="125"/>
      <c r="E4" s="125"/>
      <c r="F4" s="125"/>
    </row>
    <row r="5" spans="1:9" ht="18" customHeight="1" x14ac:dyDescent="0.25">
      <c r="A5" s="216" t="s">
        <v>7</v>
      </c>
      <c r="B5" s="216"/>
      <c r="C5" s="216"/>
      <c r="D5" s="216"/>
      <c r="E5" s="216"/>
      <c r="F5" s="169"/>
    </row>
    <row r="6" spans="1:9" ht="18" x14ac:dyDescent="0.25">
      <c r="A6" s="124"/>
      <c r="B6" s="124"/>
      <c r="C6" s="124"/>
      <c r="D6" s="125"/>
      <c r="E6" s="125"/>
      <c r="F6" s="125"/>
    </row>
    <row r="7" spans="1:9" ht="15.75" customHeight="1" x14ac:dyDescent="0.25">
      <c r="A7" s="216" t="s">
        <v>226</v>
      </c>
      <c r="B7" s="216"/>
      <c r="C7" s="216"/>
      <c r="D7" s="216"/>
      <c r="E7" s="216"/>
      <c r="F7" s="169"/>
    </row>
    <row r="8" spans="1:9" ht="18" x14ac:dyDescent="0.25">
      <c r="A8" s="124"/>
      <c r="B8" s="124"/>
      <c r="C8" s="124"/>
      <c r="D8" s="125"/>
      <c r="E8" s="125"/>
      <c r="F8" s="125"/>
    </row>
    <row r="9" spans="1:9" x14ac:dyDescent="0.25">
      <c r="A9" s="134" t="s">
        <v>222</v>
      </c>
      <c r="B9" s="133" t="s">
        <v>296</v>
      </c>
      <c r="C9" s="134" t="s">
        <v>297</v>
      </c>
      <c r="D9" s="134" t="s">
        <v>287</v>
      </c>
      <c r="E9" s="134" t="s">
        <v>263</v>
      </c>
      <c r="F9" s="134" t="s">
        <v>263</v>
      </c>
    </row>
    <row r="10" spans="1:9" ht="9" customHeight="1" x14ac:dyDescent="0.25">
      <c r="A10" s="175" t="s">
        <v>259</v>
      </c>
      <c r="B10" s="176" t="s">
        <v>260</v>
      </c>
      <c r="C10" s="176" t="s">
        <v>261</v>
      </c>
      <c r="D10" s="176" t="s">
        <v>265</v>
      </c>
      <c r="E10" s="176" t="s">
        <v>266</v>
      </c>
      <c r="F10" s="176" t="s">
        <v>267</v>
      </c>
    </row>
    <row r="11" spans="1:9" s="34" customFormat="1" x14ac:dyDescent="0.25">
      <c r="A11" s="151" t="s">
        <v>268</v>
      </c>
      <c r="B11" s="159">
        <f t="shared" ref="B11:D12" si="0">B13+B15+B18+B21+B24</f>
        <v>4767068.93</v>
      </c>
      <c r="C11" s="159">
        <f t="shared" si="0"/>
        <v>5678979.1799999997</v>
      </c>
      <c r="D11" s="159">
        <f t="shared" si="0"/>
        <v>5296237.37</v>
      </c>
      <c r="E11" s="159">
        <f>D11/B11*100</f>
        <v>111.10049902299191</v>
      </c>
      <c r="F11" s="159">
        <f>D11/C11*100</f>
        <v>93.260376594654119</v>
      </c>
    </row>
    <row r="12" spans="1:9" s="34" customFormat="1" x14ac:dyDescent="0.25">
      <c r="A12" s="151" t="s">
        <v>269</v>
      </c>
      <c r="B12" s="159">
        <f t="shared" si="0"/>
        <v>4765904.0699999994</v>
      </c>
      <c r="C12" s="159">
        <f t="shared" si="0"/>
        <v>5667779.1799999997</v>
      </c>
      <c r="D12" s="159">
        <f t="shared" si="0"/>
        <v>5255575.32</v>
      </c>
      <c r="E12" s="159">
        <f t="shared" ref="E12:E26" si="1">D12/B12*100</f>
        <v>110.27446719044013</v>
      </c>
      <c r="F12" s="159">
        <f t="shared" ref="F12:F26" si="2">D12/C12*100</f>
        <v>92.727242065912677</v>
      </c>
    </row>
    <row r="13" spans="1:9" s="34" customFormat="1" x14ac:dyDescent="0.25">
      <c r="A13" s="135" t="s">
        <v>221</v>
      </c>
      <c r="B13" s="39">
        <f>B14</f>
        <v>353491.8</v>
      </c>
      <c r="C13" s="39">
        <f t="shared" ref="C13:D13" si="3">C14</f>
        <v>469348.34</v>
      </c>
      <c r="D13" s="39">
        <f t="shared" si="3"/>
        <v>535508.44999999995</v>
      </c>
      <c r="E13" s="158">
        <f t="shared" si="1"/>
        <v>151.49105297492048</v>
      </c>
      <c r="F13" s="39">
        <f t="shared" si="2"/>
        <v>114.09616362976803</v>
      </c>
    </row>
    <row r="14" spans="1:9" x14ac:dyDescent="0.25">
      <c r="A14" s="131" t="s">
        <v>232</v>
      </c>
      <c r="B14" s="50">
        <v>353491.8</v>
      </c>
      <c r="C14" s="50">
        <v>469348.34</v>
      </c>
      <c r="D14" s="50">
        <v>535508.44999999995</v>
      </c>
      <c r="E14" s="50">
        <f t="shared" si="1"/>
        <v>151.49105297492048</v>
      </c>
      <c r="F14" s="50">
        <f t="shared" si="2"/>
        <v>114.09616362976803</v>
      </c>
    </row>
    <row r="15" spans="1:9" s="34" customFormat="1" x14ac:dyDescent="0.25">
      <c r="A15" s="135" t="s">
        <v>219</v>
      </c>
      <c r="B15" s="158">
        <f>B16+B17</f>
        <v>42029.65</v>
      </c>
      <c r="C15" s="158">
        <f t="shared" ref="C15:D15" si="4">C16+C17</f>
        <v>44010</v>
      </c>
      <c r="D15" s="158">
        <f t="shared" si="4"/>
        <v>33765.14</v>
      </c>
      <c r="E15" s="158">
        <f t="shared" si="1"/>
        <v>80.336476749152084</v>
      </c>
      <c r="F15" s="158">
        <f t="shared" si="2"/>
        <v>76.721517836855256</v>
      </c>
    </row>
    <row r="16" spans="1:9" x14ac:dyDescent="0.25">
      <c r="A16" s="72" t="s">
        <v>233</v>
      </c>
      <c r="B16" s="50">
        <v>34679.33</v>
      </c>
      <c r="C16" s="50">
        <v>38810</v>
      </c>
      <c r="D16" s="50">
        <v>30443.71</v>
      </c>
      <c r="E16" s="50">
        <f t="shared" si="1"/>
        <v>87.786326898472367</v>
      </c>
      <c r="F16" s="50">
        <f t="shared" si="2"/>
        <v>78.442952847204324</v>
      </c>
    </row>
    <row r="17" spans="1:6" x14ac:dyDescent="0.25">
      <c r="A17" s="72" t="s">
        <v>244</v>
      </c>
      <c r="B17" s="50">
        <v>7350.32</v>
      </c>
      <c r="C17" s="50">
        <v>5200</v>
      </c>
      <c r="D17" s="50">
        <v>3321.43</v>
      </c>
      <c r="E17" s="50">
        <f t="shared" si="1"/>
        <v>45.187556460126906</v>
      </c>
      <c r="F17" s="50">
        <f t="shared" si="2"/>
        <v>63.873653846153843</v>
      </c>
    </row>
    <row r="18" spans="1:6" s="34" customFormat="1" x14ac:dyDescent="0.25">
      <c r="A18" s="129" t="s">
        <v>225</v>
      </c>
      <c r="B18" s="31">
        <f>B19+B20</f>
        <v>87706.29</v>
      </c>
      <c r="C18" s="31">
        <f t="shared" ref="C18:D18" si="5">C19+C20</f>
        <v>76500</v>
      </c>
      <c r="D18" s="31">
        <f t="shared" si="5"/>
        <v>92535.5</v>
      </c>
      <c r="E18" s="31">
        <f t="shared" si="1"/>
        <v>105.50611592395482</v>
      </c>
      <c r="F18" s="31">
        <f t="shared" si="2"/>
        <v>120.96143790849673</v>
      </c>
    </row>
    <row r="19" spans="1:6" x14ac:dyDescent="0.25">
      <c r="A19" s="132" t="s">
        <v>234</v>
      </c>
      <c r="B19" s="33">
        <v>72202.009999999995</v>
      </c>
      <c r="C19" s="50">
        <v>71500</v>
      </c>
      <c r="D19" s="50">
        <v>74266.91</v>
      </c>
      <c r="E19" s="50">
        <f t="shared" si="1"/>
        <v>102.85989268165805</v>
      </c>
      <c r="F19" s="50">
        <f t="shared" si="2"/>
        <v>103.86980419580421</v>
      </c>
    </row>
    <row r="20" spans="1:6" ht="19.5" customHeight="1" x14ac:dyDescent="0.25">
      <c r="A20" s="132" t="s">
        <v>246</v>
      </c>
      <c r="B20" s="33">
        <v>15504.28</v>
      </c>
      <c r="C20" s="50">
        <v>5000</v>
      </c>
      <c r="D20" s="50">
        <v>18268.59</v>
      </c>
      <c r="E20" s="50">
        <f t="shared" si="1"/>
        <v>117.82933486753335</v>
      </c>
      <c r="F20" s="50">
        <f t="shared" si="2"/>
        <v>365.37180000000001</v>
      </c>
    </row>
    <row r="21" spans="1:6" s="34" customFormat="1" x14ac:dyDescent="0.25">
      <c r="A21" s="136" t="s">
        <v>224</v>
      </c>
      <c r="B21" s="31">
        <f>B22+B23</f>
        <v>4278404.2299999995</v>
      </c>
      <c r="C21" s="31">
        <f t="shared" ref="C21:D21" si="6">C22+C23</f>
        <v>5064820.84</v>
      </c>
      <c r="D21" s="31">
        <f t="shared" si="6"/>
        <v>4626750.09</v>
      </c>
      <c r="E21" s="31">
        <f t="shared" si="1"/>
        <v>108.14195763825711</v>
      </c>
      <c r="F21" s="31">
        <f t="shared" si="2"/>
        <v>91.350715773788366</v>
      </c>
    </row>
    <row r="22" spans="1:6" x14ac:dyDescent="0.25">
      <c r="A22" s="131" t="s">
        <v>235</v>
      </c>
      <c r="B22" s="33">
        <v>4301158.46</v>
      </c>
      <c r="C22" s="50">
        <v>5064820.84</v>
      </c>
      <c r="D22" s="50">
        <v>4608584.82</v>
      </c>
      <c r="E22" s="49">
        <f t="shared" si="1"/>
        <v>107.14752462293613</v>
      </c>
      <c r="F22" s="49">
        <f t="shared" si="2"/>
        <v>90.992060046886095</v>
      </c>
    </row>
    <row r="23" spans="1:6" x14ac:dyDescent="0.25">
      <c r="A23" s="131" t="s">
        <v>272</v>
      </c>
      <c r="B23" s="33">
        <v>-22754.23</v>
      </c>
      <c r="C23" s="50">
        <v>0</v>
      </c>
      <c r="D23" s="50">
        <v>18165.27</v>
      </c>
      <c r="E23" s="49">
        <f t="shared" si="1"/>
        <v>-79.832497078565183</v>
      </c>
      <c r="F23" s="49" t="s">
        <v>270</v>
      </c>
    </row>
    <row r="24" spans="1:6" s="34" customFormat="1" x14ac:dyDescent="0.25">
      <c r="A24" s="136" t="s">
        <v>236</v>
      </c>
      <c r="B24" s="31">
        <f>B25+B26</f>
        <v>5436.96</v>
      </c>
      <c r="C24" s="31">
        <f t="shared" ref="C24:D24" si="7">C25+C26</f>
        <v>24300</v>
      </c>
      <c r="D24" s="31">
        <f t="shared" si="7"/>
        <v>7678.1900000000005</v>
      </c>
      <c r="E24" s="31">
        <f t="shared" si="1"/>
        <v>141.22211677113683</v>
      </c>
      <c r="F24" s="31">
        <f t="shared" si="2"/>
        <v>31.597489711934156</v>
      </c>
    </row>
    <row r="25" spans="1:6" x14ac:dyDescent="0.25">
      <c r="A25" s="131" t="s">
        <v>237</v>
      </c>
      <c r="B25" s="33">
        <v>4372.47</v>
      </c>
      <c r="C25" s="50">
        <v>23300</v>
      </c>
      <c r="D25" s="50">
        <v>6771.43</v>
      </c>
      <c r="E25" s="49">
        <f t="shared" si="1"/>
        <v>154.86509913161211</v>
      </c>
      <c r="F25" s="49">
        <f t="shared" si="2"/>
        <v>29.061931330472103</v>
      </c>
    </row>
    <row r="26" spans="1:6" x14ac:dyDescent="0.25">
      <c r="A26" s="131" t="s">
        <v>247</v>
      </c>
      <c r="B26" s="33">
        <v>1064.49</v>
      </c>
      <c r="C26" s="50">
        <v>1000</v>
      </c>
      <c r="D26" s="50">
        <v>906.76</v>
      </c>
      <c r="E26" s="49">
        <f t="shared" si="1"/>
        <v>85.182575693524598</v>
      </c>
      <c r="F26" s="49">
        <f t="shared" si="2"/>
        <v>90.676000000000002</v>
      </c>
    </row>
    <row r="29" spans="1:6" ht="15.75" customHeight="1" x14ac:dyDescent="0.25">
      <c r="A29" s="216" t="s">
        <v>223</v>
      </c>
      <c r="B29" s="216"/>
      <c r="C29" s="216"/>
      <c r="D29" s="216"/>
      <c r="E29" s="216"/>
      <c r="F29" s="169"/>
    </row>
    <row r="30" spans="1:6" ht="18" x14ac:dyDescent="0.25">
      <c r="A30" s="124"/>
      <c r="B30" s="124"/>
      <c r="C30" s="124"/>
      <c r="D30" s="125"/>
      <c r="E30" s="125"/>
      <c r="F30" s="125"/>
    </row>
    <row r="31" spans="1:6" ht="18" customHeight="1" x14ac:dyDescent="0.25">
      <c r="A31" s="134" t="s">
        <v>222</v>
      </c>
      <c r="B31" s="133" t="s">
        <v>296</v>
      </c>
      <c r="C31" s="134" t="s">
        <v>297</v>
      </c>
      <c r="D31" s="134" t="s">
        <v>287</v>
      </c>
      <c r="E31" s="134" t="s">
        <v>263</v>
      </c>
      <c r="F31" s="134" t="s">
        <v>263</v>
      </c>
    </row>
    <row r="32" spans="1:6" ht="15" customHeight="1" x14ac:dyDescent="0.25">
      <c r="A32" s="175" t="s">
        <v>259</v>
      </c>
      <c r="B32" s="176" t="s">
        <v>260</v>
      </c>
      <c r="C32" s="176" t="s">
        <v>261</v>
      </c>
      <c r="D32" s="176" t="s">
        <v>265</v>
      </c>
      <c r="E32" s="176" t="s">
        <v>266</v>
      </c>
      <c r="F32" s="176" t="s">
        <v>267</v>
      </c>
    </row>
    <row r="33" spans="1:6" x14ac:dyDescent="0.25">
      <c r="A33" s="151" t="s">
        <v>2</v>
      </c>
      <c r="B33" s="159">
        <f>B34+B36+B39+B42+B45</f>
        <v>4762737.42</v>
      </c>
      <c r="C33" s="159">
        <f>C34+C36+C39+C42+C45</f>
        <v>5678979.1799999997</v>
      </c>
      <c r="D33" s="159">
        <f>D34+D36+D39+D42+D45</f>
        <v>5618307.2300000004</v>
      </c>
      <c r="E33" s="159">
        <f t="shared" ref="E33:E46" si="8">D33/B33*100</f>
        <v>117.963824887915</v>
      </c>
      <c r="F33" s="159">
        <f t="shared" ref="F33:F47" si="9">D33/C33*100</f>
        <v>98.931639858556423</v>
      </c>
    </row>
    <row r="34" spans="1:6" s="34" customFormat="1" x14ac:dyDescent="0.25">
      <c r="A34" s="135" t="s">
        <v>221</v>
      </c>
      <c r="B34" s="39">
        <f>B35</f>
        <v>353491.8</v>
      </c>
      <c r="C34" s="39">
        <f t="shared" ref="C34:D34" si="10">C35</f>
        <v>469348.34</v>
      </c>
      <c r="D34" s="39">
        <f t="shared" si="10"/>
        <v>535508.44999999995</v>
      </c>
      <c r="E34" s="39">
        <f t="shared" si="8"/>
        <v>151.49105297492048</v>
      </c>
      <c r="F34" s="39">
        <f t="shared" si="9"/>
        <v>114.09616362976803</v>
      </c>
    </row>
    <row r="35" spans="1:6" x14ac:dyDescent="0.25">
      <c r="A35" s="131" t="s">
        <v>232</v>
      </c>
      <c r="B35" s="50">
        <v>353491.8</v>
      </c>
      <c r="C35" s="50">
        <v>469348.34</v>
      </c>
      <c r="D35" s="50">
        <v>535508.44999999995</v>
      </c>
      <c r="E35" s="50">
        <f t="shared" si="8"/>
        <v>151.49105297492048</v>
      </c>
      <c r="F35" s="50">
        <f t="shared" si="9"/>
        <v>114.09616362976803</v>
      </c>
    </row>
    <row r="36" spans="1:6" s="34" customFormat="1" x14ac:dyDescent="0.25">
      <c r="A36" s="135" t="s">
        <v>219</v>
      </c>
      <c r="B36" s="158">
        <f>B37+B38</f>
        <v>38708.22</v>
      </c>
      <c r="C36" s="158">
        <f t="shared" ref="C36:D36" si="11">C37+C38</f>
        <v>44010</v>
      </c>
      <c r="D36" s="158">
        <f t="shared" si="11"/>
        <v>25366.21</v>
      </c>
      <c r="E36" s="158">
        <f t="shared" si="8"/>
        <v>65.531843107226322</v>
      </c>
      <c r="F36" s="158">
        <f t="shared" si="9"/>
        <v>57.637377868666206</v>
      </c>
    </row>
    <row r="37" spans="1:6" x14ac:dyDescent="0.25">
      <c r="A37" s="72" t="s">
        <v>233</v>
      </c>
      <c r="B37" s="50">
        <v>31357.9</v>
      </c>
      <c r="C37" s="50">
        <v>38810</v>
      </c>
      <c r="D37" s="50">
        <v>22044.78</v>
      </c>
      <c r="E37" s="50">
        <f t="shared" si="8"/>
        <v>70.30056221877102</v>
      </c>
      <c r="F37" s="50">
        <f t="shared" si="9"/>
        <v>56.801803658850815</v>
      </c>
    </row>
    <row r="38" spans="1:6" x14ac:dyDescent="0.25">
      <c r="A38" s="72" t="s">
        <v>244</v>
      </c>
      <c r="B38" s="50">
        <v>7350.32</v>
      </c>
      <c r="C38" s="50">
        <v>5200</v>
      </c>
      <c r="D38" s="50">
        <v>3321.43</v>
      </c>
      <c r="E38" s="50" t="s">
        <v>270</v>
      </c>
      <c r="F38" s="50">
        <f t="shared" si="9"/>
        <v>63.873653846153843</v>
      </c>
    </row>
    <row r="39" spans="1:6" s="34" customFormat="1" x14ac:dyDescent="0.25">
      <c r="A39" s="129" t="s">
        <v>225</v>
      </c>
      <c r="B39" s="31">
        <f>B40+B41</f>
        <v>69437.7</v>
      </c>
      <c r="C39" s="31">
        <f t="shared" ref="C39:D39" si="12">C40+C41</f>
        <v>76500</v>
      </c>
      <c r="D39" s="31">
        <f t="shared" si="12"/>
        <v>84197.06</v>
      </c>
      <c r="E39" s="31">
        <f t="shared" si="8"/>
        <v>121.25554273831074</v>
      </c>
      <c r="F39" s="31">
        <f t="shared" si="9"/>
        <v>110.06151633986927</v>
      </c>
    </row>
    <row r="40" spans="1:6" x14ac:dyDescent="0.25">
      <c r="A40" s="132" t="s">
        <v>234</v>
      </c>
      <c r="B40" s="33">
        <v>53933.42</v>
      </c>
      <c r="C40" s="50">
        <v>71500</v>
      </c>
      <c r="D40" s="50">
        <v>65928.47</v>
      </c>
      <c r="E40" s="50">
        <f t="shared" si="8"/>
        <v>122.24047724027143</v>
      </c>
      <c r="F40" s="50">
        <f t="shared" si="9"/>
        <v>92.207650349650351</v>
      </c>
    </row>
    <row r="41" spans="1:6" x14ac:dyDescent="0.25">
      <c r="A41" s="132" t="s">
        <v>246</v>
      </c>
      <c r="B41" s="33">
        <v>15504.28</v>
      </c>
      <c r="C41" s="50">
        <v>5000</v>
      </c>
      <c r="D41" s="50">
        <v>18268.59</v>
      </c>
      <c r="E41" s="50">
        <f t="shared" si="8"/>
        <v>117.82933486753335</v>
      </c>
      <c r="F41" s="50">
        <f t="shared" si="9"/>
        <v>365.37180000000001</v>
      </c>
    </row>
    <row r="42" spans="1:6" s="34" customFormat="1" x14ac:dyDescent="0.25">
      <c r="A42" s="136" t="s">
        <v>224</v>
      </c>
      <c r="B42" s="31">
        <f>B43+B44</f>
        <v>4296569.5</v>
      </c>
      <c r="C42" s="31">
        <f t="shared" ref="C42:D42" si="13">C43+C44</f>
        <v>5064820.84</v>
      </c>
      <c r="D42" s="31">
        <f t="shared" si="13"/>
        <v>4965557.32</v>
      </c>
      <c r="E42" s="31">
        <f t="shared" si="8"/>
        <v>115.57027810209983</v>
      </c>
      <c r="F42" s="31">
        <f t="shared" si="9"/>
        <v>98.040137585597208</v>
      </c>
    </row>
    <row r="43" spans="1:6" x14ac:dyDescent="0.25">
      <c r="A43" s="131" t="s">
        <v>235</v>
      </c>
      <c r="B43" s="33">
        <v>4296569.5</v>
      </c>
      <c r="C43" s="50">
        <v>5064820.84</v>
      </c>
      <c r="D43" s="50">
        <v>4962966.32</v>
      </c>
      <c r="E43" s="49">
        <f t="shared" si="8"/>
        <v>115.50997417823685</v>
      </c>
      <c r="F43" s="49">
        <f t="shared" si="9"/>
        <v>97.988980790878287</v>
      </c>
    </row>
    <row r="44" spans="1:6" x14ac:dyDescent="0.25">
      <c r="A44" s="131" t="s">
        <v>245</v>
      </c>
      <c r="B44" s="33">
        <v>0</v>
      </c>
      <c r="C44" s="50">
        <v>0</v>
      </c>
      <c r="D44" s="50">
        <v>2591</v>
      </c>
      <c r="E44" s="49" t="s">
        <v>270</v>
      </c>
      <c r="F44" s="49" t="s">
        <v>270</v>
      </c>
    </row>
    <row r="45" spans="1:6" s="34" customFormat="1" x14ac:dyDescent="0.25">
      <c r="A45" s="136" t="s">
        <v>236</v>
      </c>
      <c r="B45" s="31">
        <f>B46+B47</f>
        <v>4530.2</v>
      </c>
      <c r="C45" s="31">
        <f t="shared" ref="C45:D45" si="14">C46+C47</f>
        <v>24300</v>
      </c>
      <c r="D45" s="31">
        <f t="shared" si="14"/>
        <v>7678.1900000000005</v>
      </c>
      <c r="E45" s="31">
        <f t="shared" si="8"/>
        <v>169.48898503377336</v>
      </c>
      <c r="F45" s="31">
        <f t="shared" si="9"/>
        <v>31.597489711934156</v>
      </c>
    </row>
    <row r="46" spans="1:6" x14ac:dyDescent="0.25">
      <c r="A46" s="131" t="s">
        <v>237</v>
      </c>
      <c r="B46" s="33">
        <v>3465.71</v>
      </c>
      <c r="C46" s="50">
        <v>23300</v>
      </c>
      <c r="D46" s="50">
        <v>6771.43</v>
      </c>
      <c r="E46" s="49">
        <f t="shared" si="8"/>
        <v>195.3836299055605</v>
      </c>
      <c r="F46" s="49">
        <f t="shared" si="9"/>
        <v>29.061931330472103</v>
      </c>
    </row>
    <row r="47" spans="1:6" x14ac:dyDescent="0.25">
      <c r="A47" s="131" t="s">
        <v>247</v>
      </c>
      <c r="B47" s="33">
        <v>1064.49</v>
      </c>
      <c r="C47" s="50">
        <v>1000</v>
      </c>
      <c r="D47" s="50">
        <v>906.76</v>
      </c>
      <c r="E47" s="49" t="s">
        <v>270</v>
      </c>
      <c r="F47" s="49">
        <f t="shared" si="9"/>
        <v>90.676000000000002</v>
      </c>
    </row>
  </sheetData>
  <mergeCells count="5">
    <mergeCell ref="A3:E3"/>
    <mergeCell ref="A5:E5"/>
    <mergeCell ref="A7:E7"/>
    <mergeCell ref="A29:E29"/>
    <mergeCell ref="A1:F1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K1" sqref="K1:K1048576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style="122" customWidth="1"/>
    <col min="5" max="6" width="15.7109375" customWidth="1"/>
  </cols>
  <sheetData>
    <row r="1" spans="1:10" ht="42" customHeight="1" x14ac:dyDescent="0.25">
      <c r="A1" s="216" t="s">
        <v>279</v>
      </c>
      <c r="B1" s="230"/>
      <c r="C1" s="230"/>
      <c r="D1" s="230"/>
      <c r="E1" s="230"/>
      <c r="F1" s="230"/>
      <c r="G1" s="169"/>
      <c r="H1" s="169"/>
      <c r="I1" s="169"/>
      <c r="J1" s="169"/>
    </row>
    <row r="2" spans="1:10" ht="18" customHeight="1" x14ac:dyDescent="0.25">
      <c r="A2" s="26"/>
      <c r="B2" s="26"/>
      <c r="C2" s="26"/>
      <c r="D2" s="124"/>
      <c r="E2" s="26"/>
      <c r="F2" s="26"/>
    </row>
    <row r="3" spans="1:10" ht="15.75" x14ac:dyDescent="0.25">
      <c r="A3" s="216" t="s">
        <v>21</v>
      </c>
      <c r="B3" s="216"/>
      <c r="C3" s="216"/>
      <c r="D3" s="216"/>
      <c r="E3" s="220"/>
      <c r="F3" s="220"/>
    </row>
    <row r="4" spans="1:10" ht="18" x14ac:dyDescent="0.25">
      <c r="A4" s="26"/>
      <c r="B4" s="26"/>
      <c r="C4" s="26"/>
      <c r="D4" s="124"/>
      <c r="E4" s="6"/>
      <c r="F4" s="6"/>
    </row>
    <row r="5" spans="1:10" ht="18" customHeight="1" x14ac:dyDescent="0.25">
      <c r="A5" s="216" t="s">
        <v>7</v>
      </c>
      <c r="B5" s="217"/>
      <c r="C5" s="217"/>
      <c r="D5" s="217"/>
      <c r="E5" s="217"/>
      <c r="F5" s="217"/>
    </row>
    <row r="6" spans="1:10" ht="18" x14ac:dyDescent="0.25">
      <c r="A6" s="26"/>
      <c r="B6" s="26"/>
      <c r="C6" s="26"/>
      <c r="D6" s="124"/>
      <c r="E6" s="6"/>
      <c r="F6" s="6"/>
    </row>
    <row r="7" spans="1:10" ht="15.75" x14ac:dyDescent="0.25">
      <c r="A7" s="216" t="s">
        <v>15</v>
      </c>
      <c r="B7" s="241"/>
      <c r="C7" s="241"/>
      <c r="D7" s="241"/>
      <c r="E7" s="241"/>
      <c r="F7" s="241"/>
    </row>
    <row r="8" spans="1:10" ht="18" x14ac:dyDescent="0.25">
      <c r="A8" s="26"/>
      <c r="B8" s="26"/>
      <c r="C8" s="26"/>
      <c r="D8" s="124"/>
      <c r="E8" s="6"/>
      <c r="F8" s="6"/>
    </row>
    <row r="9" spans="1:10" x14ac:dyDescent="0.25">
      <c r="A9" s="22" t="s">
        <v>16</v>
      </c>
      <c r="B9" s="133" t="s">
        <v>296</v>
      </c>
      <c r="C9" s="134" t="s">
        <v>297</v>
      </c>
      <c r="D9" s="134" t="s">
        <v>287</v>
      </c>
      <c r="E9" s="134" t="s">
        <v>263</v>
      </c>
      <c r="F9" s="134" t="s">
        <v>263</v>
      </c>
    </row>
    <row r="10" spans="1:10" s="122" customFormat="1" ht="9" customHeight="1" x14ac:dyDescent="0.25">
      <c r="A10" s="175" t="s">
        <v>259</v>
      </c>
      <c r="B10" s="176" t="s">
        <v>260</v>
      </c>
      <c r="C10" s="176" t="s">
        <v>261</v>
      </c>
      <c r="D10" s="176" t="s">
        <v>265</v>
      </c>
      <c r="E10" s="176" t="s">
        <v>266</v>
      </c>
      <c r="F10" s="176" t="s">
        <v>267</v>
      </c>
    </row>
    <row r="11" spans="1:10" s="34" customFormat="1" ht="15.75" customHeight="1" x14ac:dyDescent="0.25">
      <c r="A11" s="114" t="s">
        <v>17</v>
      </c>
      <c r="B11" s="116">
        <f>B12+B15</f>
        <v>4762737.41</v>
      </c>
      <c r="C11" s="116">
        <f t="shared" ref="C11:D11" si="0">C12+C15</f>
        <v>5678979.1799999997</v>
      </c>
      <c r="D11" s="116">
        <f t="shared" si="0"/>
        <v>5618307.2300000004</v>
      </c>
      <c r="E11" s="116">
        <f>D11/B11*100</f>
        <v>117.96382513559571</v>
      </c>
      <c r="F11" s="116">
        <f>D11/C11*100</f>
        <v>98.931639858556423</v>
      </c>
    </row>
    <row r="12" spans="1:10" s="34" customFormat="1" ht="15.75" customHeight="1" x14ac:dyDescent="0.25">
      <c r="A12" s="113" t="s">
        <v>193</v>
      </c>
      <c r="B12" s="115">
        <f t="shared" ref="B12:D13" si="1">B13</f>
        <v>7310.99</v>
      </c>
      <c r="C12" s="115">
        <v>10000</v>
      </c>
      <c r="D12" s="115">
        <f t="shared" si="1"/>
        <v>9014</v>
      </c>
      <c r="E12" s="115">
        <f>D12/B12*100</f>
        <v>123.29383571855521</v>
      </c>
      <c r="F12" s="115">
        <f>D12/C12*100</f>
        <v>90.14</v>
      </c>
    </row>
    <row r="13" spans="1:10" s="34" customFormat="1" x14ac:dyDescent="0.25">
      <c r="A13" s="112" t="s">
        <v>194</v>
      </c>
      <c r="B13" s="31">
        <f t="shared" si="1"/>
        <v>7310.99</v>
      </c>
      <c r="C13" s="31"/>
      <c r="D13" s="31">
        <f t="shared" si="1"/>
        <v>9014</v>
      </c>
      <c r="E13" s="31"/>
      <c r="F13" s="31"/>
    </row>
    <row r="14" spans="1:10" x14ac:dyDescent="0.25">
      <c r="A14" s="19" t="s">
        <v>195</v>
      </c>
      <c r="B14" s="33">
        <v>7310.99</v>
      </c>
      <c r="C14" s="33"/>
      <c r="D14" s="33">
        <v>9014</v>
      </c>
      <c r="E14" s="33"/>
      <c r="F14" s="33"/>
    </row>
    <row r="15" spans="1:10" s="34" customFormat="1" ht="15.75" customHeight="1" x14ac:dyDescent="0.25">
      <c r="A15" s="113" t="s">
        <v>192</v>
      </c>
      <c r="B15" s="115">
        <f t="shared" ref="B15" si="2">B16+B18+B20+B22</f>
        <v>4755426.42</v>
      </c>
      <c r="C15" s="115">
        <v>5668979.1799999997</v>
      </c>
      <c r="D15" s="115">
        <f t="shared" ref="D15" si="3">D16+D18+D20+D22</f>
        <v>5609293.2300000004</v>
      </c>
      <c r="E15" s="115">
        <f>D15/B15*100</f>
        <v>117.95563078021509</v>
      </c>
      <c r="F15" s="115">
        <f>D15/C15*100</f>
        <v>98.947148188326935</v>
      </c>
    </row>
    <row r="16" spans="1:10" s="34" customFormat="1" x14ac:dyDescent="0.25">
      <c r="A16" s="112" t="s">
        <v>191</v>
      </c>
      <c r="B16" s="31">
        <f t="shared" ref="B16:D16" si="4">B17</f>
        <v>3958606.39</v>
      </c>
      <c r="C16" s="31"/>
      <c r="D16" s="31">
        <f t="shared" si="4"/>
        <v>4620270.7300000004</v>
      </c>
      <c r="E16" s="31"/>
      <c r="F16" s="31"/>
    </row>
    <row r="17" spans="1:6" x14ac:dyDescent="0.25">
      <c r="A17" s="19" t="s">
        <v>190</v>
      </c>
      <c r="B17" s="33">
        <v>3958606.39</v>
      </c>
      <c r="C17" s="33"/>
      <c r="D17" s="33">
        <v>4620270.7300000004</v>
      </c>
      <c r="E17" s="33"/>
      <c r="F17" s="33"/>
    </row>
    <row r="18" spans="1:6" s="34" customFormat="1" x14ac:dyDescent="0.25">
      <c r="A18" s="13" t="s">
        <v>189</v>
      </c>
      <c r="B18" s="31">
        <f t="shared" ref="B18:D18" si="5">B19</f>
        <v>146565.17000000001</v>
      </c>
      <c r="C18" s="31"/>
      <c r="D18" s="31">
        <f t="shared" si="5"/>
        <v>203979.84</v>
      </c>
      <c r="E18" s="31"/>
      <c r="F18" s="31"/>
    </row>
    <row r="19" spans="1:6" x14ac:dyDescent="0.25">
      <c r="A19" s="19" t="s">
        <v>196</v>
      </c>
      <c r="B19" s="33">
        <v>146565.17000000001</v>
      </c>
      <c r="C19" s="33"/>
      <c r="D19" s="33">
        <v>203979.84</v>
      </c>
      <c r="E19" s="33"/>
      <c r="F19" s="33"/>
    </row>
    <row r="20" spans="1:6" s="34" customFormat="1" x14ac:dyDescent="0.25">
      <c r="A20" s="16" t="s">
        <v>197</v>
      </c>
      <c r="B20" s="31">
        <f t="shared" ref="B20:D20" si="6">B21</f>
        <v>1779</v>
      </c>
      <c r="C20" s="31"/>
      <c r="D20" s="31">
        <f t="shared" si="6"/>
        <v>1156</v>
      </c>
      <c r="E20" s="31"/>
      <c r="F20" s="31"/>
    </row>
    <row r="21" spans="1:6" x14ac:dyDescent="0.25">
      <c r="A21" s="19" t="s">
        <v>198</v>
      </c>
      <c r="B21" s="33">
        <v>1779</v>
      </c>
      <c r="C21" s="33"/>
      <c r="D21" s="33">
        <v>1156</v>
      </c>
      <c r="E21" s="33"/>
      <c r="F21" s="33"/>
    </row>
    <row r="22" spans="1:6" s="34" customFormat="1" x14ac:dyDescent="0.25">
      <c r="A22" s="16" t="s">
        <v>199</v>
      </c>
      <c r="B22" s="31">
        <f t="shared" ref="B22:D22" si="7">B23</f>
        <v>648475.86</v>
      </c>
      <c r="C22" s="31"/>
      <c r="D22" s="31">
        <f t="shared" si="7"/>
        <v>783886.66</v>
      </c>
      <c r="E22" s="31"/>
      <c r="F22" s="31"/>
    </row>
    <row r="23" spans="1:6" x14ac:dyDescent="0.25">
      <c r="A23" s="19" t="s">
        <v>200</v>
      </c>
      <c r="B23" s="33">
        <v>648475.86</v>
      </c>
      <c r="C23" s="33"/>
      <c r="D23" s="33">
        <v>783886.66</v>
      </c>
      <c r="E23" s="33"/>
      <c r="F23" s="33"/>
    </row>
    <row r="27" spans="1:6" x14ac:dyDescent="0.25">
      <c r="B27" s="122"/>
      <c r="C27" s="122"/>
    </row>
    <row r="28" spans="1:6" x14ac:dyDescent="0.25">
      <c r="B28" s="122"/>
      <c r="C28" s="122"/>
      <c r="E28" s="122"/>
    </row>
    <row r="29" spans="1:6" x14ac:dyDescent="0.25">
      <c r="B29" s="122"/>
      <c r="C29" s="122"/>
      <c r="E29" s="122"/>
    </row>
    <row r="30" spans="1:6" x14ac:dyDescent="0.25">
      <c r="B30" s="122"/>
      <c r="C30" s="122"/>
    </row>
    <row r="31" spans="1:6" x14ac:dyDescent="0.25">
      <c r="C31" s="122"/>
    </row>
    <row r="32" spans="1:6" x14ac:dyDescent="0.25">
      <c r="C32" s="122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A3" sqref="A3:I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9" width="15.7109375" customWidth="1"/>
  </cols>
  <sheetData>
    <row r="1" spans="1:10" ht="42" customHeight="1" x14ac:dyDescent="0.25">
      <c r="A1" s="216" t="s">
        <v>279</v>
      </c>
      <c r="B1" s="230"/>
      <c r="C1" s="230"/>
      <c r="D1" s="230"/>
      <c r="E1" s="230"/>
      <c r="F1" s="230"/>
      <c r="G1" s="230"/>
      <c r="H1" s="230"/>
      <c r="I1" s="230"/>
      <c r="J1" s="169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216" t="s">
        <v>21</v>
      </c>
      <c r="B3" s="216"/>
      <c r="C3" s="216"/>
      <c r="D3" s="216"/>
      <c r="E3" s="216"/>
      <c r="F3" s="216"/>
      <c r="G3" s="216"/>
      <c r="H3" s="220"/>
      <c r="I3" s="220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216" t="s">
        <v>241</v>
      </c>
      <c r="B5" s="217"/>
      <c r="C5" s="217"/>
      <c r="D5" s="217"/>
      <c r="E5" s="217"/>
      <c r="F5" s="217"/>
      <c r="G5" s="217"/>
      <c r="H5" s="217"/>
      <c r="I5" s="217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5.5" x14ac:dyDescent="0.25">
      <c r="A7" s="22" t="s">
        <v>8</v>
      </c>
      <c r="B7" s="21" t="s">
        <v>9</v>
      </c>
      <c r="C7" s="21" t="s">
        <v>10</v>
      </c>
      <c r="D7" s="21" t="s">
        <v>30</v>
      </c>
      <c r="E7" s="133" t="s">
        <v>262</v>
      </c>
      <c r="F7" s="134" t="s">
        <v>280</v>
      </c>
      <c r="G7" s="134" t="s">
        <v>281</v>
      </c>
      <c r="H7" s="134" t="s">
        <v>263</v>
      </c>
      <c r="I7" s="134" t="s">
        <v>263</v>
      </c>
    </row>
    <row r="8" spans="1:10" s="122" customFormat="1" x14ac:dyDescent="0.25">
      <c r="A8" s="130"/>
      <c r="B8" s="130"/>
      <c r="C8" s="131"/>
      <c r="D8" s="77" t="s">
        <v>230</v>
      </c>
      <c r="E8" s="82">
        <v>0</v>
      </c>
      <c r="F8" s="82">
        <v>0</v>
      </c>
      <c r="G8" s="82">
        <v>0</v>
      </c>
      <c r="H8" s="82">
        <v>0</v>
      </c>
      <c r="I8" s="82">
        <v>0</v>
      </c>
    </row>
    <row r="9" spans="1:10" ht="25.5" x14ac:dyDescent="0.25">
      <c r="A9" s="13">
        <v>8</v>
      </c>
      <c r="B9" s="13"/>
      <c r="C9" s="13"/>
      <c r="D9" s="13" t="s">
        <v>18</v>
      </c>
      <c r="E9" s="82">
        <v>0</v>
      </c>
      <c r="F9" s="118">
        <v>0</v>
      </c>
      <c r="G9" s="118">
        <v>0</v>
      </c>
      <c r="H9" s="118">
        <v>0</v>
      </c>
      <c r="I9" s="118">
        <v>0</v>
      </c>
    </row>
    <row r="10" spans="1:10" x14ac:dyDescent="0.25">
      <c r="A10" s="13"/>
      <c r="B10" s="18">
        <v>84</v>
      </c>
      <c r="C10" s="18"/>
      <c r="D10" s="18" t="s">
        <v>23</v>
      </c>
      <c r="E10" s="10"/>
      <c r="F10" s="11"/>
      <c r="G10" s="11"/>
      <c r="H10" s="11"/>
      <c r="I10" s="11"/>
    </row>
    <row r="11" spans="1:10" x14ac:dyDescent="0.25">
      <c r="A11" s="14"/>
      <c r="B11" s="14"/>
      <c r="C11" s="15"/>
      <c r="D11" s="20"/>
      <c r="E11" s="10"/>
      <c r="F11" s="11"/>
      <c r="G11" s="11"/>
      <c r="H11" s="11"/>
      <c r="I11" s="11"/>
    </row>
    <row r="12" spans="1:10" s="122" customFormat="1" x14ac:dyDescent="0.25">
      <c r="A12" s="130"/>
      <c r="B12" s="130"/>
      <c r="C12" s="131"/>
      <c r="D12" s="77" t="s">
        <v>227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</row>
    <row r="13" spans="1:10" ht="25.5" x14ac:dyDescent="0.25">
      <c r="A13" s="16">
        <v>5</v>
      </c>
      <c r="B13" s="17"/>
      <c r="C13" s="17"/>
      <c r="D13" s="27" t="s">
        <v>19</v>
      </c>
      <c r="E13" s="82">
        <v>0</v>
      </c>
      <c r="F13" s="118">
        <v>0</v>
      </c>
      <c r="G13" s="118">
        <v>0</v>
      </c>
      <c r="H13" s="118">
        <v>0</v>
      </c>
      <c r="I13" s="118">
        <v>0</v>
      </c>
    </row>
    <row r="14" spans="1:10" ht="25.5" x14ac:dyDescent="0.25">
      <c r="A14" s="18"/>
      <c r="B14" s="18">
        <v>54</v>
      </c>
      <c r="C14" s="18"/>
      <c r="D14" s="28" t="s">
        <v>24</v>
      </c>
      <c r="E14" s="10"/>
      <c r="F14" s="11"/>
      <c r="G14" s="11"/>
      <c r="H14" s="11"/>
      <c r="I14" s="12"/>
    </row>
  </sheetData>
  <mergeCells count="3">
    <mergeCell ref="A3:I3"/>
    <mergeCell ref="A5:I5"/>
    <mergeCell ref="A1:I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G23" sqref="G23"/>
    </sheetView>
  </sheetViews>
  <sheetFormatPr defaultRowHeight="15" x14ac:dyDescent="0.25"/>
  <cols>
    <col min="1" max="1" width="35" style="122" customWidth="1"/>
    <col min="2" max="4" width="25.28515625" style="122" customWidth="1"/>
    <col min="5" max="6" width="15.7109375" style="122" customWidth="1"/>
    <col min="7" max="16384" width="9.140625" style="122"/>
  </cols>
  <sheetData>
    <row r="1" spans="1:10" ht="42" customHeight="1" x14ac:dyDescent="0.25">
      <c r="A1" s="216" t="s">
        <v>279</v>
      </c>
      <c r="B1" s="230"/>
      <c r="C1" s="230"/>
      <c r="D1" s="230"/>
      <c r="E1" s="230"/>
      <c r="F1" s="230"/>
      <c r="G1" s="169"/>
      <c r="H1" s="169"/>
      <c r="I1" s="169"/>
      <c r="J1" s="169"/>
    </row>
    <row r="2" spans="1:10" ht="18" customHeight="1" x14ac:dyDescent="0.25">
      <c r="A2" s="124"/>
      <c r="B2" s="124"/>
      <c r="C2" s="124"/>
      <c r="D2" s="124"/>
      <c r="E2" s="124"/>
      <c r="F2" s="124"/>
    </row>
    <row r="3" spans="1:10" ht="15.75" customHeight="1" x14ac:dyDescent="0.25">
      <c r="A3" s="216" t="s">
        <v>21</v>
      </c>
      <c r="B3" s="216"/>
      <c r="C3" s="216"/>
      <c r="D3" s="216"/>
      <c r="E3" s="216"/>
      <c r="F3" s="216"/>
    </row>
    <row r="4" spans="1:10" ht="18" x14ac:dyDescent="0.25">
      <c r="A4" s="124"/>
      <c r="B4" s="124"/>
      <c r="C4" s="124"/>
      <c r="D4" s="124"/>
      <c r="E4" s="125"/>
      <c r="F4" s="125"/>
    </row>
    <row r="5" spans="1:10" ht="18" customHeight="1" x14ac:dyDescent="0.25">
      <c r="A5" s="216" t="s">
        <v>231</v>
      </c>
      <c r="B5" s="216"/>
      <c r="C5" s="216"/>
      <c r="D5" s="216"/>
      <c r="E5" s="216"/>
      <c r="F5" s="216"/>
    </row>
    <row r="6" spans="1:10" ht="18" x14ac:dyDescent="0.25">
      <c r="A6" s="124"/>
      <c r="B6" s="124"/>
      <c r="C6" s="124"/>
      <c r="D6" s="124"/>
      <c r="E6" s="125"/>
      <c r="F6" s="125"/>
    </row>
    <row r="7" spans="1:10" ht="25.5" x14ac:dyDescent="0.25">
      <c r="A7" s="133" t="s">
        <v>222</v>
      </c>
      <c r="B7" s="133" t="s">
        <v>262</v>
      </c>
      <c r="C7" s="134" t="s">
        <v>280</v>
      </c>
      <c r="D7" s="134" t="s">
        <v>281</v>
      </c>
      <c r="E7" s="134" t="s">
        <v>263</v>
      </c>
      <c r="F7" s="134" t="s">
        <v>263</v>
      </c>
    </row>
    <row r="8" spans="1:10" x14ac:dyDescent="0.25">
      <c r="A8" s="129" t="s">
        <v>230</v>
      </c>
      <c r="B8" s="82">
        <v>0</v>
      </c>
      <c r="C8" s="82">
        <v>0</v>
      </c>
      <c r="D8" s="82">
        <v>0</v>
      </c>
      <c r="E8" s="82">
        <v>0</v>
      </c>
      <c r="F8" s="82">
        <v>0</v>
      </c>
    </row>
    <row r="9" spans="1:10" x14ac:dyDescent="0.25">
      <c r="A9" s="129" t="s">
        <v>229</v>
      </c>
      <c r="B9" s="82">
        <v>0</v>
      </c>
      <c r="C9" s="82">
        <v>0</v>
      </c>
      <c r="D9" s="82">
        <v>0</v>
      </c>
      <c r="E9" s="82">
        <v>0</v>
      </c>
      <c r="F9" s="82">
        <v>0</v>
      </c>
    </row>
    <row r="10" spans="1:10" x14ac:dyDescent="0.25">
      <c r="A10" s="132" t="s">
        <v>228</v>
      </c>
      <c r="B10" s="126"/>
      <c r="C10" s="127"/>
      <c r="D10" s="127"/>
      <c r="E10" s="127"/>
      <c r="F10" s="127"/>
    </row>
    <row r="11" spans="1:10" x14ac:dyDescent="0.25">
      <c r="A11" s="132"/>
      <c r="B11" s="126"/>
      <c r="C11" s="126"/>
      <c r="D11" s="126"/>
      <c r="E11" s="126"/>
      <c r="F11" s="126"/>
    </row>
    <row r="12" spans="1:10" x14ac:dyDescent="0.25">
      <c r="A12" s="129" t="s">
        <v>227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</row>
    <row r="13" spans="1:10" x14ac:dyDescent="0.25">
      <c r="A13" s="135" t="s">
        <v>221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</row>
    <row r="14" spans="1:10" x14ac:dyDescent="0.25">
      <c r="A14" s="131" t="s">
        <v>220</v>
      </c>
      <c r="B14" s="126"/>
      <c r="C14" s="127"/>
      <c r="D14" s="127"/>
      <c r="E14" s="127"/>
      <c r="F14" s="128"/>
    </row>
    <row r="15" spans="1:10" x14ac:dyDescent="0.25">
      <c r="A15" s="135" t="s">
        <v>219</v>
      </c>
      <c r="B15" s="82">
        <v>0</v>
      </c>
      <c r="C15" s="82">
        <v>0</v>
      </c>
      <c r="D15" s="82">
        <v>0</v>
      </c>
      <c r="E15" s="82">
        <v>0</v>
      </c>
      <c r="F15" s="82">
        <v>0</v>
      </c>
    </row>
    <row r="16" spans="1:10" x14ac:dyDescent="0.25">
      <c r="A16" s="131" t="s">
        <v>218</v>
      </c>
      <c r="B16" s="126"/>
      <c r="C16" s="127"/>
      <c r="D16" s="127"/>
      <c r="E16" s="127"/>
      <c r="F16" s="128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2"/>
  <sheetViews>
    <sheetView topLeftCell="A519" workbookViewId="0">
      <selection activeCell="G589" sqref="A533:G58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28515625" style="122" customWidth="1"/>
    <col min="6" max="7" width="25.28515625" customWidth="1"/>
    <col min="10" max="10" width="11.140625" customWidth="1"/>
  </cols>
  <sheetData>
    <row r="1" spans="1:8" s="54" customFormat="1" ht="42" customHeight="1" x14ac:dyDescent="0.25">
      <c r="A1" s="216" t="s">
        <v>279</v>
      </c>
      <c r="B1" s="230"/>
      <c r="C1" s="230"/>
      <c r="D1" s="230"/>
      <c r="E1" s="230"/>
      <c r="F1" s="230"/>
      <c r="G1" s="230"/>
      <c r="H1" s="169"/>
    </row>
    <row r="2" spans="1:8" s="54" customFormat="1" ht="18" x14ac:dyDescent="0.25">
      <c r="A2" s="57"/>
      <c r="B2" s="57"/>
      <c r="C2" s="57"/>
      <c r="D2" s="57"/>
      <c r="E2" s="57"/>
      <c r="F2" s="56"/>
      <c r="G2" s="56"/>
    </row>
    <row r="3" spans="1:8" s="54" customFormat="1" ht="18" customHeight="1" x14ac:dyDescent="0.25">
      <c r="A3" s="265" t="s">
        <v>20</v>
      </c>
      <c r="B3" s="266"/>
      <c r="C3" s="266"/>
      <c r="D3" s="266"/>
      <c r="E3" s="266"/>
      <c r="F3" s="266"/>
      <c r="G3" s="266"/>
    </row>
    <row r="4" spans="1:8" s="54" customFormat="1" ht="18" x14ac:dyDescent="0.25">
      <c r="A4" s="57"/>
      <c r="B4" s="57"/>
      <c r="C4" s="57"/>
      <c r="D4" s="57"/>
      <c r="E4" s="57"/>
      <c r="F4" s="56"/>
      <c r="G4" s="56"/>
    </row>
    <row r="5" spans="1:8" s="54" customFormat="1" x14ac:dyDescent="0.25">
      <c r="A5" s="248" t="s">
        <v>222</v>
      </c>
      <c r="B5" s="249"/>
      <c r="C5" s="249"/>
      <c r="D5" s="233"/>
      <c r="E5" s="55" t="s">
        <v>280</v>
      </c>
      <c r="F5" s="55" t="s">
        <v>287</v>
      </c>
      <c r="G5" s="55" t="s">
        <v>263</v>
      </c>
    </row>
    <row r="6" spans="1:8" s="54" customFormat="1" ht="9" customHeight="1" x14ac:dyDescent="0.25">
      <c r="A6" s="250" t="s">
        <v>259</v>
      </c>
      <c r="B6" s="251"/>
      <c r="C6" s="251"/>
      <c r="D6" s="252"/>
      <c r="E6" s="170" t="s">
        <v>260</v>
      </c>
      <c r="F6" s="170" t="s">
        <v>261</v>
      </c>
      <c r="G6" s="170" t="s">
        <v>264</v>
      </c>
    </row>
    <row r="7" spans="1:8" s="51" customFormat="1" x14ac:dyDescent="0.25">
      <c r="A7" s="267"/>
      <c r="B7" s="268"/>
      <c r="C7" s="269"/>
      <c r="D7" s="53" t="s">
        <v>96</v>
      </c>
      <c r="E7" s="52">
        <f>E8+E56+E146+E153+E166+E179+E199</f>
        <v>6375651.2899999991</v>
      </c>
      <c r="F7" s="52">
        <f>F8+F56+F146+F153+F166+F179+F199</f>
        <v>5618307.2300000004</v>
      </c>
      <c r="G7" s="52">
        <f>F7/E7*100</f>
        <v>88.121306741040428</v>
      </c>
    </row>
    <row r="8" spans="1:8" s="34" customFormat="1" ht="51" x14ac:dyDescent="0.25">
      <c r="A8" s="262" t="s">
        <v>97</v>
      </c>
      <c r="B8" s="263"/>
      <c r="C8" s="264"/>
      <c r="D8" s="43" t="s">
        <v>98</v>
      </c>
      <c r="E8" s="48">
        <f t="shared" ref="E8" si="0">E9+E41+E50</f>
        <v>211680</v>
      </c>
      <c r="F8" s="48">
        <f>F9+F41+F50</f>
        <v>211546.53999999998</v>
      </c>
      <c r="G8" s="48">
        <f t="shared" ref="G8:G12" si="1">F8/E8*100</f>
        <v>99.936952003023421</v>
      </c>
    </row>
    <row r="9" spans="1:8" s="34" customFormat="1" x14ac:dyDescent="0.25">
      <c r="A9" s="259" t="s">
        <v>99</v>
      </c>
      <c r="B9" s="260"/>
      <c r="C9" s="261"/>
      <c r="D9" s="41" t="s">
        <v>11</v>
      </c>
      <c r="E9" s="47">
        <f t="shared" ref="E9:F10" si="2">E10</f>
        <v>166943</v>
      </c>
      <c r="F9" s="47">
        <f t="shared" si="2"/>
        <v>166708.41999999998</v>
      </c>
      <c r="G9" s="47">
        <f t="shared" si="1"/>
        <v>99.85948497391324</v>
      </c>
    </row>
    <row r="10" spans="1:8" s="34" customFormat="1" x14ac:dyDescent="0.25">
      <c r="A10" s="253" t="s">
        <v>100</v>
      </c>
      <c r="B10" s="254"/>
      <c r="C10" s="255"/>
      <c r="D10" s="42" t="s">
        <v>101</v>
      </c>
      <c r="E10" s="46">
        <f t="shared" si="2"/>
        <v>166943</v>
      </c>
      <c r="F10" s="46">
        <f t="shared" si="2"/>
        <v>166708.41999999998</v>
      </c>
      <c r="G10" s="46">
        <f t="shared" si="1"/>
        <v>99.85948497391324</v>
      </c>
    </row>
    <row r="11" spans="1:8" s="34" customFormat="1" x14ac:dyDescent="0.25">
      <c r="A11" s="256">
        <v>3</v>
      </c>
      <c r="B11" s="257"/>
      <c r="C11" s="258"/>
      <c r="D11" s="40" t="s">
        <v>12</v>
      </c>
      <c r="E11" s="31">
        <f t="shared" ref="E11" si="3">E12+E35+E38</f>
        <v>166943</v>
      </c>
      <c r="F11" s="31">
        <f t="shared" ref="F11" si="4">F12+F35+F38</f>
        <v>166708.41999999998</v>
      </c>
      <c r="G11" s="31">
        <f t="shared" si="1"/>
        <v>99.85948497391324</v>
      </c>
    </row>
    <row r="12" spans="1:8" s="34" customFormat="1" x14ac:dyDescent="0.25">
      <c r="A12" s="245">
        <v>32</v>
      </c>
      <c r="B12" s="246"/>
      <c r="C12" s="247"/>
      <c r="D12" s="40" t="s">
        <v>22</v>
      </c>
      <c r="E12" s="31">
        <v>160193</v>
      </c>
      <c r="F12" s="31">
        <f t="shared" ref="F12" si="5">SUM(F13+F17+F22+F29)</f>
        <v>160069.72999999998</v>
      </c>
      <c r="G12" s="31">
        <f t="shared" si="1"/>
        <v>99.923049072056827</v>
      </c>
    </row>
    <row r="13" spans="1:8" s="34" customFormat="1" x14ac:dyDescent="0.25">
      <c r="A13" s="245">
        <v>321</v>
      </c>
      <c r="B13" s="246"/>
      <c r="C13" s="247"/>
      <c r="D13" s="40" t="s">
        <v>54</v>
      </c>
      <c r="E13" s="31"/>
      <c r="F13" s="31">
        <f t="shared" ref="F13" si="6">F14+F15+F16</f>
        <v>12943.77</v>
      </c>
      <c r="G13" s="31"/>
    </row>
    <row r="14" spans="1:8" x14ac:dyDescent="0.25">
      <c r="A14" s="242">
        <v>3211</v>
      </c>
      <c r="B14" s="243"/>
      <c r="C14" s="244"/>
      <c r="D14" s="44" t="s">
        <v>64</v>
      </c>
      <c r="E14" s="50"/>
      <c r="F14" s="50">
        <v>11455.5</v>
      </c>
      <c r="G14" s="50"/>
    </row>
    <row r="15" spans="1:8" x14ac:dyDescent="0.25">
      <c r="A15" s="242">
        <v>3213</v>
      </c>
      <c r="B15" s="243"/>
      <c r="C15" s="244"/>
      <c r="D15" s="44" t="s">
        <v>65</v>
      </c>
      <c r="E15" s="50"/>
      <c r="F15" s="50">
        <v>1488.27</v>
      </c>
      <c r="G15" s="50"/>
    </row>
    <row r="16" spans="1:8" ht="25.5" x14ac:dyDescent="0.25">
      <c r="A16" s="242">
        <v>3214</v>
      </c>
      <c r="B16" s="243"/>
      <c r="C16" s="244"/>
      <c r="D16" s="44" t="s">
        <v>66</v>
      </c>
      <c r="E16" s="50"/>
      <c r="F16" s="50">
        <v>0</v>
      </c>
      <c r="G16" s="50"/>
    </row>
    <row r="17" spans="1:10" s="34" customFormat="1" x14ac:dyDescent="0.25">
      <c r="A17" s="245">
        <v>322</v>
      </c>
      <c r="B17" s="246"/>
      <c r="C17" s="247"/>
      <c r="D17" s="40" t="s">
        <v>56</v>
      </c>
      <c r="E17" s="31"/>
      <c r="F17" s="31">
        <f>SUM(F18:F21)</f>
        <v>98545.54</v>
      </c>
      <c r="G17" s="31"/>
    </row>
    <row r="18" spans="1:10" ht="25.5" x14ac:dyDescent="0.25">
      <c r="A18" s="242">
        <v>3221</v>
      </c>
      <c r="B18" s="243"/>
      <c r="C18" s="244"/>
      <c r="D18" s="44" t="s">
        <v>102</v>
      </c>
      <c r="E18" s="50"/>
      <c r="F18" s="50">
        <v>25823.200000000001</v>
      </c>
      <c r="G18" s="50"/>
    </row>
    <row r="19" spans="1:10" x14ac:dyDescent="0.25">
      <c r="A19" s="242">
        <v>3223</v>
      </c>
      <c r="B19" s="243"/>
      <c r="C19" s="244"/>
      <c r="D19" s="44" t="s">
        <v>79</v>
      </c>
      <c r="E19" s="50"/>
      <c r="F19" s="50">
        <v>66568.12</v>
      </c>
      <c r="G19" s="50"/>
    </row>
    <row r="20" spans="1:10" x14ac:dyDescent="0.25">
      <c r="A20" s="242">
        <v>3225</v>
      </c>
      <c r="B20" s="243"/>
      <c r="C20" s="244"/>
      <c r="D20" s="44" t="s">
        <v>103</v>
      </c>
      <c r="E20" s="50"/>
      <c r="F20" s="50">
        <v>255</v>
      </c>
      <c r="G20" s="50"/>
    </row>
    <row r="21" spans="1:10" ht="25.5" x14ac:dyDescent="0.25">
      <c r="A21" s="242">
        <v>3227</v>
      </c>
      <c r="B21" s="243"/>
      <c r="C21" s="244"/>
      <c r="D21" s="44" t="s">
        <v>104</v>
      </c>
      <c r="E21" s="50"/>
      <c r="F21" s="50">
        <v>5899.22</v>
      </c>
      <c r="G21" s="50"/>
    </row>
    <row r="22" spans="1:10" s="34" customFormat="1" x14ac:dyDescent="0.25">
      <c r="A22" s="245">
        <v>323</v>
      </c>
      <c r="B22" s="246"/>
      <c r="C22" s="247"/>
      <c r="D22" s="40" t="s">
        <v>69</v>
      </c>
      <c r="E22" s="31"/>
      <c r="F22" s="31">
        <f>SUM(F23:F28)</f>
        <v>45400.65</v>
      </c>
      <c r="G22" s="31"/>
      <c r="J22"/>
    </row>
    <row r="23" spans="1:10" x14ac:dyDescent="0.25">
      <c r="A23" s="242">
        <v>3231</v>
      </c>
      <c r="B23" s="243"/>
      <c r="C23" s="244"/>
      <c r="D23" s="44" t="s">
        <v>105</v>
      </c>
      <c r="E23" s="50"/>
      <c r="F23" s="50">
        <v>3906.48</v>
      </c>
      <c r="G23" s="50"/>
    </row>
    <row r="24" spans="1:10" x14ac:dyDescent="0.25">
      <c r="A24" s="242">
        <v>3234</v>
      </c>
      <c r="B24" s="243"/>
      <c r="C24" s="244"/>
      <c r="D24" s="44" t="s">
        <v>83</v>
      </c>
      <c r="E24" s="50"/>
      <c r="F24" s="50">
        <v>25141.31</v>
      </c>
      <c r="G24" s="50"/>
    </row>
    <row r="25" spans="1:10" x14ac:dyDescent="0.25">
      <c r="A25" s="242">
        <v>3236</v>
      </c>
      <c r="B25" s="243"/>
      <c r="C25" s="244"/>
      <c r="D25" s="44" t="s">
        <v>84</v>
      </c>
      <c r="E25" s="50"/>
      <c r="F25" s="50">
        <v>11507.24</v>
      </c>
      <c r="G25" s="50"/>
      <c r="J25" s="34"/>
    </row>
    <row r="26" spans="1:10" x14ac:dyDescent="0.25">
      <c r="A26" s="242">
        <v>3237</v>
      </c>
      <c r="B26" s="243"/>
      <c r="C26" s="244"/>
      <c r="D26" s="44" t="s">
        <v>70</v>
      </c>
      <c r="E26" s="50"/>
      <c r="F26" s="50">
        <v>175</v>
      </c>
      <c r="G26" s="50"/>
      <c r="J26" s="34"/>
    </row>
    <row r="27" spans="1:10" x14ac:dyDescent="0.25">
      <c r="A27" s="242">
        <v>3238</v>
      </c>
      <c r="B27" s="243"/>
      <c r="C27" s="244"/>
      <c r="D27" s="44" t="s">
        <v>85</v>
      </c>
      <c r="E27" s="50"/>
      <c r="F27" s="50">
        <v>3844.57</v>
      </c>
      <c r="G27" s="50"/>
    </row>
    <row r="28" spans="1:10" x14ac:dyDescent="0.25">
      <c r="A28" s="242">
        <v>3239</v>
      </c>
      <c r="B28" s="243"/>
      <c r="C28" s="244"/>
      <c r="D28" s="44" t="s">
        <v>86</v>
      </c>
      <c r="E28" s="50"/>
      <c r="F28" s="50">
        <v>826.05</v>
      </c>
      <c r="G28" s="50"/>
      <c r="J28" s="34"/>
    </row>
    <row r="29" spans="1:10" s="34" customFormat="1" ht="25.5" x14ac:dyDescent="0.25">
      <c r="A29" s="245">
        <v>329</v>
      </c>
      <c r="B29" s="246"/>
      <c r="C29" s="247"/>
      <c r="D29" s="40" t="s">
        <v>59</v>
      </c>
      <c r="E29" s="31"/>
      <c r="F29" s="31">
        <f>SUM(F30:F34)</f>
        <v>3179.77</v>
      </c>
      <c r="G29" s="31"/>
    </row>
    <row r="30" spans="1:10" x14ac:dyDescent="0.25">
      <c r="A30" s="242">
        <v>3292</v>
      </c>
      <c r="B30" s="243"/>
      <c r="C30" s="244"/>
      <c r="D30" s="44" t="s">
        <v>106</v>
      </c>
      <c r="E30" s="50"/>
      <c r="F30" s="50">
        <v>833.53</v>
      </c>
      <c r="G30" s="50"/>
    </row>
    <row r="31" spans="1:10" x14ac:dyDescent="0.25">
      <c r="A31" s="242">
        <v>3293</v>
      </c>
      <c r="B31" s="243"/>
      <c r="C31" s="244"/>
      <c r="D31" s="44" t="s">
        <v>95</v>
      </c>
      <c r="E31" s="50"/>
      <c r="F31" s="50">
        <v>705.36</v>
      </c>
      <c r="G31" s="50"/>
      <c r="J31" s="34"/>
    </row>
    <row r="32" spans="1:10" x14ac:dyDescent="0.25">
      <c r="A32" s="242">
        <v>3294</v>
      </c>
      <c r="B32" s="243"/>
      <c r="C32" s="244"/>
      <c r="D32" s="44" t="s">
        <v>87</v>
      </c>
      <c r="E32" s="50"/>
      <c r="F32" s="50">
        <v>285</v>
      </c>
      <c r="G32" s="50"/>
      <c r="J32" s="34"/>
    </row>
    <row r="33" spans="1:10" x14ac:dyDescent="0.25">
      <c r="A33" s="242">
        <v>3295</v>
      </c>
      <c r="B33" s="243"/>
      <c r="C33" s="244"/>
      <c r="D33" s="44" t="s">
        <v>58</v>
      </c>
      <c r="E33" s="50"/>
      <c r="F33" s="50">
        <v>168.13</v>
      </c>
      <c r="G33" s="50"/>
      <c r="J33" s="34"/>
    </row>
    <row r="34" spans="1:10" ht="25.5" x14ac:dyDescent="0.25">
      <c r="A34" s="242">
        <v>3299</v>
      </c>
      <c r="B34" s="243"/>
      <c r="C34" s="244"/>
      <c r="D34" s="44" t="s">
        <v>59</v>
      </c>
      <c r="E34" s="50"/>
      <c r="F34" s="50">
        <v>1187.75</v>
      </c>
      <c r="G34" s="50"/>
      <c r="J34" s="34"/>
    </row>
    <row r="35" spans="1:10" s="34" customFormat="1" x14ac:dyDescent="0.25">
      <c r="A35" s="245">
        <v>34</v>
      </c>
      <c r="B35" s="246"/>
      <c r="C35" s="247"/>
      <c r="D35" s="40" t="s">
        <v>61</v>
      </c>
      <c r="E35" s="31">
        <v>1900</v>
      </c>
      <c r="F35" s="31">
        <f t="shared" ref="F35" si="7">SUM(F36)</f>
        <v>1964.13</v>
      </c>
      <c r="G35" s="31">
        <f t="shared" ref="G35" si="8">F35/E35*100</f>
        <v>103.37526315789474</v>
      </c>
    </row>
    <row r="36" spans="1:10" s="34" customFormat="1" x14ac:dyDescent="0.25">
      <c r="A36" s="245">
        <v>343</v>
      </c>
      <c r="B36" s="246"/>
      <c r="C36" s="247"/>
      <c r="D36" s="40" t="s">
        <v>62</v>
      </c>
      <c r="E36" s="31"/>
      <c r="F36" s="31">
        <f t="shared" ref="F36" si="9">F37</f>
        <v>1964.13</v>
      </c>
      <c r="G36" s="31"/>
      <c r="J36"/>
    </row>
    <row r="37" spans="1:10" ht="25.5" x14ac:dyDescent="0.25">
      <c r="A37" s="242">
        <v>3431</v>
      </c>
      <c r="B37" s="243"/>
      <c r="C37" s="244"/>
      <c r="D37" s="44" t="s">
        <v>88</v>
      </c>
      <c r="E37" s="50"/>
      <c r="F37" s="50">
        <v>1964.13</v>
      </c>
      <c r="G37" s="50"/>
      <c r="J37" s="34"/>
    </row>
    <row r="38" spans="1:10" s="34" customFormat="1" ht="38.25" x14ac:dyDescent="0.25">
      <c r="A38" s="245">
        <v>37</v>
      </c>
      <c r="B38" s="246"/>
      <c r="C38" s="247"/>
      <c r="D38" s="40" t="s">
        <v>107</v>
      </c>
      <c r="E38" s="31">
        <v>4850</v>
      </c>
      <c r="F38" s="31">
        <f t="shared" ref="F38:F39" si="10">F39</f>
        <v>4674.5600000000004</v>
      </c>
      <c r="G38" s="31">
        <f t="shared" ref="G38" si="11">F38/E38*100</f>
        <v>96.382680412371144</v>
      </c>
      <c r="J38"/>
    </row>
    <row r="39" spans="1:10" s="34" customFormat="1" ht="25.5" x14ac:dyDescent="0.25">
      <c r="A39" s="245">
        <v>372</v>
      </c>
      <c r="B39" s="246"/>
      <c r="C39" s="247"/>
      <c r="D39" s="40" t="s">
        <v>76</v>
      </c>
      <c r="E39" s="31"/>
      <c r="F39" s="31">
        <f t="shared" si="10"/>
        <v>4674.5600000000004</v>
      </c>
      <c r="G39" s="31"/>
      <c r="J39"/>
    </row>
    <row r="40" spans="1:10" ht="25.5" x14ac:dyDescent="0.25">
      <c r="A40" s="242">
        <v>3722</v>
      </c>
      <c r="B40" s="243"/>
      <c r="C40" s="244"/>
      <c r="D40" s="44" t="s">
        <v>78</v>
      </c>
      <c r="E40" s="50"/>
      <c r="F40" s="50">
        <v>4674.5600000000004</v>
      </c>
      <c r="G40" s="50"/>
      <c r="J40" s="34"/>
    </row>
    <row r="41" spans="1:10" s="34" customFormat="1" ht="38.25" x14ac:dyDescent="0.25">
      <c r="A41" s="259" t="s">
        <v>108</v>
      </c>
      <c r="B41" s="260"/>
      <c r="C41" s="261"/>
      <c r="D41" s="41" t="s">
        <v>109</v>
      </c>
      <c r="E41" s="47">
        <f t="shared" ref="E41:F43" si="12">E42</f>
        <v>30737</v>
      </c>
      <c r="F41" s="47">
        <f>F42</f>
        <v>30737</v>
      </c>
      <c r="G41" s="47">
        <f t="shared" ref="G41:G44" si="13">F41/E41*100</f>
        <v>100</v>
      </c>
    </row>
    <row r="42" spans="1:10" s="34" customFormat="1" x14ac:dyDescent="0.25">
      <c r="A42" s="253" t="s">
        <v>100</v>
      </c>
      <c r="B42" s="254"/>
      <c r="C42" s="255"/>
      <c r="D42" s="42" t="s">
        <v>101</v>
      </c>
      <c r="E42" s="46">
        <f t="shared" si="12"/>
        <v>30737</v>
      </c>
      <c r="F42" s="46">
        <f>F43</f>
        <v>30737</v>
      </c>
      <c r="G42" s="46">
        <f t="shared" si="13"/>
        <v>100</v>
      </c>
    </row>
    <row r="43" spans="1:10" s="34" customFormat="1" x14ac:dyDescent="0.25">
      <c r="A43" s="256">
        <v>3</v>
      </c>
      <c r="B43" s="257"/>
      <c r="C43" s="258"/>
      <c r="D43" s="40" t="s">
        <v>12</v>
      </c>
      <c r="E43" s="31">
        <f t="shared" si="12"/>
        <v>30737</v>
      </c>
      <c r="F43" s="31">
        <f t="shared" si="12"/>
        <v>30737</v>
      </c>
      <c r="G43" s="31">
        <f t="shared" si="13"/>
        <v>100</v>
      </c>
    </row>
    <row r="44" spans="1:10" s="34" customFormat="1" x14ac:dyDescent="0.25">
      <c r="A44" s="245">
        <v>32</v>
      </c>
      <c r="B44" s="246"/>
      <c r="C44" s="247"/>
      <c r="D44" s="40" t="s">
        <v>22</v>
      </c>
      <c r="E44" s="31">
        <v>30737</v>
      </c>
      <c r="F44" s="31">
        <f>F45+F47</f>
        <v>30737</v>
      </c>
      <c r="G44" s="31">
        <f t="shared" si="13"/>
        <v>100</v>
      </c>
    </row>
    <row r="45" spans="1:10" s="34" customFormat="1" x14ac:dyDescent="0.25">
      <c r="A45" s="245">
        <v>322</v>
      </c>
      <c r="B45" s="246"/>
      <c r="C45" s="247"/>
      <c r="D45" s="40" t="s">
        <v>56</v>
      </c>
      <c r="E45" s="31"/>
      <c r="F45" s="31">
        <f t="shared" ref="F45" si="14">F46</f>
        <v>9893.3799999999992</v>
      </c>
      <c r="G45" s="31"/>
      <c r="J45"/>
    </row>
    <row r="46" spans="1:10" ht="25.5" x14ac:dyDescent="0.25">
      <c r="A46" s="242">
        <v>3224</v>
      </c>
      <c r="B46" s="243"/>
      <c r="C46" s="244"/>
      <c r="D46" s="44" t="s">
        <v>110</v>
      </c>
      <c r="E46" s="50"/>
      <c r="F46" s="50">
        <v>9893.3799999999992</v>
      </c>
      <c r="G46" s="50"/>
      <c r="J46" s="34"/>
    </row>
    <row r="47" spans="1:10" s="34" customFormat="1" x14ac:dyDescent="0.25">
      <c r="A47" s="245">
        <v>323</v>
      </c>
      <c r="B47" s="246"/>
      <c r="C47" s="247"/>
      <c r="D47" s="40" t="s">
        <v>69</v>
      </c>
      <c r="E47" s="31"/>
      <c r="F47" s="31">
        <f t="shared" ref="F47" si="15">F48+F49</f>
        <v>20843.62</v>
      </c>
      <c r="G47" s="31"/>
    </row>
    <row r="48" spans="1:10" ht="25.5" x14ac:dyDescent="0.25">
      <c r="A48" s="242">
        <v>3232</v>
      </c>
      <c r="B48" s="243"/>
      <c r="C48" s="244"/>
      <c r="D48" s="44" t="s">
        <v>111</v>
      </c>
      <c r="E48" s="50"/>
      <c r="F48" s="50">
        <v>20843.62</v>
      </c>
      <c r="G48" s="50"/>
      <c r="J48" s="34"/>
    </row>
    <row r="49" spans="1:10" x14ac:dyDescent="0.25">
      <c r="A49" s="242">
        <v>3237</v>
      </c>
      <c r="B49" s="243"/>
      <c r="C49" s="244"/>
      <c r="D49" s="44" t="s">
        <v>70</v>
      </c>
      <c r="E49" s="50"/>
      <c r="F49" s="50">
        <v>0</v>
      </c>
      <c r="G49" s="50"/>
      <c r="J49" s="34"/>
    </row>
    <row r="50" spans="1:10" s="34" customFormat="1" x14ac:dyDescent="0.25">
      <c r="A50" s="259" t="s">
        <v>112</v>
      </c>
      <c r="B50" s="260"/>
      <c r="C50" s="261"/>
      <c r="D50" s="41" t="s">
        <v>113</v>
      </c>
      <c r="E50" s="47">
        <f t="shared" ref="E50:F54" si="16">E51</f>
        <v>14000</v>
      </c>
      <c r="F50" s="47">
        <f t="shared" si="16"/>
        <v>14101.12</v>
      </c>
      <c r="G50" s="47" t="s">
        <v>270</v>
      </c>
    </row>
    <row r="51" spans="1:10" s="34" customFormat="1" x14ac:dyDescent="0.25">
      <c r="A51" s="253" t="s">
        <v>100</v>
      </c>
      <c r="B51" s="254"/>
      <c r="C51" s="255"/>
      <c r="D51" s="42" t="s">
        <v>101</v>
      </c>
      <c r="E51" s="46">
        <f t="shared" si="16"/>
        <v>14000</v>
      </c>
      <c r="F51" s="46">
        <f t="shared" si="16"/>
        <v>14101.12</v>
      </c>
      <c r="G51" s="46" t="s">
        <v>270</v>
      </c>
    </row>
    <row r="52" spans="1:10" s="34" customFormat="1" x14ac:dyDescent="0.25">
      <c r="A52" s="256">
        <v>3</v>
      </c>
      <c r="B52" s="257"/>
      <c r="C52" s="258"/>
      <c r="D52" s="40" t="s">
        <v>12</v>
      </c>
      <c r="E52" s="31">
        <f t="shared" si="16"/>
        <v>14000</v>
      </c>
      <c r="F52" s="31">
        <f t="shared" si="16"/>
        <v>14101.12</v>
      </c>
      <c r="G52" s="31" t="s">
        <v>270</v>
      </c>
      <c r="J52"/>
    </row>
    <row r="53" spans="1:10" s="34" customFormat="1" x14ac:dyDescent="0.25">
      <c r="A53" s="245">
        <v>32</v>
      </c>
      <c r="B53" s="246"/>
      <c r="C53" s="247"/>
      <c r="D53" s="40" t="s">
        <v>22</v>
      </c>
      <c r="E53" s="31">
        <f t="shared" si="16"/>
        <v>14000</v>
      </c>
      <c r="F53" s="31">
        <f t="shared" si="16"/>
        <v>14101.12</v>
      </c>
      <c r="G53" s="31" t="s">
        <v>270</v>
      </c>
    </row>
    <row r="54" spans="1:10" s="34" customFormat="1" x14ac:dyDescent="0.25">
      <c r="A54" s="245">
        <v>322</v>
      </c>
      <c r="B54" s="246"/>
      <c r="C54" s="247"/>
      <c r="D54" s="40" t="s">
        <v>56</v>
      </c>
      <c r="E54" s="31">
        <v>14000</v>
      </c>
      <c r="F54" s="31">
        <f t="shared" si="16"/>
        <v>14101.12</v>
      </c>
      <c r="G54" s="31"/>
      <c r="J54"/>
    </row>
    <row r="55" spans="1:10" x14ac:dyDescent="0.25">
      <c r="A55" s="242">
        <v>3223</v>
      </c>
      <c r="B55" s="243"/>
      <c r="C55" s="244"/>
      <c r="D55" s="44" t="s">
        <v>79</v>
      </c>
      <c r="E55" s="50"/>
      <c r="F55" s="50">
        <v>14101.12</v>
      </c>
      <c r="G55" s="49"/>
      <c r="J55" s="111"/>
    </row>
    <row r="56" spans="1:10" s="34" customFormat="1" ht="25.5" x14ac:dyDescent="0.25">
      <c r="A56" s="262" t="s">
        <v>97</v>
      </c>
      <c r="B56" s="263"/>
      <c r="C56" s="264"/>
      <c r="D56" s="43" t="s">
        <v>114</v>
      </c>
      <c r="E56" s="48">
        <f>E57+E68+E74+E80+E86+E92+E98+E115+E129</f>
        <v>148154.93</v>
      </c>
      <c r="F56" s="48">
        <f>F57+F68+F74+F80+F86+F92+F98+F115+F129</f>
        <v>191439.56</v>
      </c>
      <c r="G56" s="48">
        <f t="shared" ref="G56:G60" si="17">F56/E56*100</f>
        <v>129.21578782427287</v>
      </c>
    </row>
    <row r="57" spans="1:10" s="34" customFormat="1" x14ac:dyDescent="0.25">
      <c r="A57" s="259" t="s">
        <v>115</v>
      </c>
      <c r="B57" s="260"/>
      <c r="C57" s="261"/>
      <c r="D57" s="41" t="s">
        <v>116</v>
      </c>
      <c r="E57" s="47">
        <f t="shared" ref="E57:F59" si="18">E58</f>
        <v>666</v>
      </c>
      <c r="F57" s="47">
        <f t="shared" si="18"/>
        <v>666</v>
      </c>
      <c r="G57" s="47">
        <f t="shared" si="17"/>
        <v>100</v>
      </c>
      <c r="J57" s="110"/>
    </row>
    <row r="58" spans="1:10" s="34" customFormat="1" x14ac:dyDescent="0.25">
      <c r="A58" s="253" t="s">
        <v>100</v>
      </c>
      <c r="B58" s="254"/>
      <c r="C58" s="255"/>
      <c r="D58" s="42" t="s">
        <v>101</v>
      </c>
      <c r="E58" s="46">
        <f t="shared" si="18"/>
        <v>666</v>
      </c>
      <c r="F58" s="46">
        <f t="shared" si="18"/>
        <v>666</v>
      </c>
      <c r="G58" s="46">
        <f t="shared" si="17"/>
        <v>100</v>
      </c>
    </row>
    <row r="59" spans="1:10" s="34" customFormat="1" x14ac:dyDescent="0.25">
      <c r="A59" s="256">
        <v>3</v>
      </c>
      <c r="B59" s="257"/>
      <c r="C59" s="258"/>
      <c r="D59" s="40" t="s">
        <v>12</v>
      </c>
      <c r="E59" s="31">
        <f t="shared" si="18"/>
        <v>666</v>
      </c>
      <c r="F59" s="31">
        <f t="shared" si="18"/>
        <v>666</v>
      </c>
      <c r="G59" s="31">
        <f t="shared" si="17"/>
        <v>100</v>
      </c>
    </row>
    <row r="60" spans="1:10" s="34" customFormat="1" x14ac:dyDescent="0.25">
      <c r="A60" s="245">
        <v>32</v>
      </c>
      <c r="B60" s="246"/>
      <c r="C60" s="247"/>
      <c r="D60" s="40" t="s">
        <v>22</v>
      </c>
      <c r="E60" s="31">
        <v>666</v>
      </c>
      <c r="F60" s="31">
        <f t="shared" ref="F60" si="19">F61+F64+F66</f>
        <v>666</v>
      </c>
      <c r="G60" s="31">
        <f t="shared" si="17"/>
        <v>100</v>
      </c>
    </row>
    <row r="61" spans="1:10" s="34" customFormat="1" x14ac:dyDescent="0.25">
      <c r="A61" s="245">
        <v>321</v>
      </c>
      <c r="B61" s="246"/>
      <c r="C61" s="247"/>
      <c r="D61" s="40" t="s">
        <v>54</v>
      </c>
      <c r="E61" s="31"/>
      <c r="F61" s="31">
        <f t="shared" ref="F61" si="20">F62+F63</f>
        <v>393</v>
      </c>
      <c r="G61" s="31"/>
    </row>
    <row r="62" spans="1:10" x14ac:dyDescent="0.25">
      <c r="A62" s="242">
        <v>3211</v>
      </c>
      <c r="B62" s="243"/>
      <c r="C62" s="244"/>
      <c r="D62" s="44" t="s">
        <v>64</v>
      </c>
      <c r="E62" s="50"/>
      <c r="F62" s="50">
        <v>393</v>
      </c>
      <c r="G62" s="50"/>
    </row>
    <row r="63" spans="1:10" x14ac:dyDescent="0.25">
      <c r="A63" s="242">
        <v>3213</v>
      </c>
      <c r="B63" s="243"/>
      <c r="C63" s="244"/>
      <c r="D63" s="44" t="s">
        <v>65</v>
      </c>
      <c r="E63" s="50"/>
      <c r="F63" s="50">
        <v>0</v>
      </c>
      <c r="G63" s="49"/>
    </row>
    <row r="64" spans="1:10" s="34" customFormat="1" x14ac:dyDescent="0.25">
      <c r="A64" s="245">
        <v>323</v>
      </c>
      <c r="B64" s="246"/>
      <c r="C64" s="247"/>
      <c r="D64" s="40" t="s">
        <v>69</v>
      </c>
      <c r="E64" s="31"/>
      <c r="F64" s="31">
        <f t="shared" ref="F64" si="21">F65</f>
        <v>0</v>
      </c>
      <c r="G64" s="31"/>
    </row>
    <row r="65" spans="1:7" x14ac:dyDescent="0.25">
      <c r="A65" s="242">
        <v>3237</v>
      </c>
      <c r="B65" s="243"/>
      <c r="C65" s="244"/>
      <c r="D65" s="44" t="s">
        <v>70</v>
      </c>
      <c r="E65" s="50"/>
      <c r="F65" s="50">
        <v>0</v>
      </c>
      <c r="G65" s="50"/>
    </row>
    <row r="66" spans="1:7" s="34" customFormat="1" ht="25.5" x14ac:dyDescent="0.25">
      <c r="A66" s="245">
        <v>329</v>
      </c>
      <c r="B66" s="246"/>
      <c r="C66" s="247"/>
      <c r="D66" s="40" t="s">
        <v>59</v>
      </c>
      <c r="E66" s="31"/>
      <c r="F66" s="31">
        <f>F67</f>
        <v>273</v>
      </c>
      <c r="G66" s="31"/>
    </row>
    <row r="67" spans="1:7" ht="25.5" x14ac:dyDescent="0.25">
      <c r="A67" s="242">
        <v>3299</v>
      </c>
      <c r="B67" s="243"/>
      <c r="C67" s="244"/>
      <c r="D67" s="44" t="s">
        <v>59</v>
      </c>
      <c r="E67" s="50"/>
      <c r="F67" s="50">
        <v>273</v>
      </c>
      <c r="G67" s="50"/>
    </row>
    <row r="68" spans="1:7" s="34" customFormat="1" x14ac:dyDescent="0.25">
      <c r="A68" s="259" t="s">
        <v>117</v>
      </c>
      <c r="B68" s="260"/>
      <c r="C68" s="261"/>
      <c r="D68" s="41" t="s">
        <v>295</v>
      </c>
      <c r="E68" s="47">
        <f t="shared" ref="E68:F70" si="22">E69</f>
        <v>0</v>
      </c>
      <c r="F68" s="47">
        <f t="shared" si="22"/>
        <v>750</v>
      </c>
      <c r="G68" s="47" t="s">
        <v>270</v>
      </c>
    </row>
    <row r="69" spans="1:7" s="34" customFormat="1" x14ac:dyDescent="0.25">
      <c r="A69" s="253" t="s">
        <v>100</v>
      </c>
      <c r="B69" s="254"/>
      <c r="C69" s="255"/>
      <c r="D69" s="42" t="s">
        <v>101</v>
      </c>
      <c r="E69" s="46">
        <f t="shared" si="22"/>
        <v>0</v>
      </c>
      <c r="F69" s="46">
        <f t="shared" si="22"/>
        <v>750</v>
      </c>
      <c r="G69" s="46" t="s">
        <v>270</v>
      </c>
    </row>
    <row r="70" spans="1:7" s="34" customFormat="1" x14ac:dyDescent="0.25">
      <c r="A70" s="256">
        <v>3</v>
      </c>
      <c r="B70" s="257"/>
      <c r="C70" s="258"/>
      <c r="D70" s="196" t="s">
        <v>12</v>
      </c>
      <c r="E70" s="31">
        <f t="shared" si="22"/>
        <v>0</v>
      </c>
      <c r="F70" s="31">
        <f t="shared" si="22"/>
        <v>750</v>
      </c>
      <c r="G70" s="31">
        <v>100</v>
      </c>
    </row>
    <row r="71" spans="1:7" s="34" customFormat="1" x14ac:dyDescent="0.25">
      <c r="A71" s="245">
        <v>32</v>
      </c>
      <c r="B71" s="246"/>
      <c r="C71" s="247"/>
      <c r="D71" s="196" t="s">
        <v>22</v>
      </c>
      <c r="E71" s="31">
        <v>0</v>
      </c>
      <c r="F71" s="31">
        <f>F72</f>
        <v>750</v>
      </c>
      <c r="G71" s="31">
        <v>100</v>
      </c>
    </row>
    <row r="72" spans="1:7" s="34" customFormat="1" x14ac:dyDescent="0.25">
      <c r="A72" s="245">
        <v>323</v>
      </c>
      <c r="B72" s="246"/>
      <c r="C72" s="247"/>
      <c r="D72" s="196" t="s">
        <v>69</v>
      </c>
      <c r="E72" s="31"/>
      <c r="F72" s="31">
        <f t="shared" ref="F72" si="23">F73</f>
        <v>750</v>
      </c>
      <c r="G72" s="31"/>
    </row>
    <row r="73" spans="1:7" s="122" customFormat="1" x14ac:dyDescent="0.25">
      <c r="A73" s="242">
        <v>3237</v>
      </c>
      <c r="B73" s="243"/>
      <c r="C73" s="244"/>
      <c r="D73" s="44" t="s">
        <v>70</v>
      </c>
      <c r="E73" s="50"/>
      <c r="F73" s="50">
        <v>750</v>
      </c>
      <c r="G73" s="50"/>
    </row>
    <row r="74" spans="1:7" s="34" customFormat="1" x14ac:dyDescent="0.25">
      <c r="A74" s="259" t="s">
        <v>119</v>
      </c>
      <c r="B74" s="260"/>
      <c r="C74" s="261"/>
      <c r="D74" s="41" t="s">
        <v>120</v>
      </c>
      <c r="E74" s="47">
        <f t="shared" ref="E74:F78" si="24">E75</f>
        <v>900</v>
      </c>
      <c r="F74" s="47">
        <f t="shared" si="24"/>
        <v>900</v>
      </c>
      <c r="G74" s="47" t="s">
        <v>270</v>
      </c>
    </row>
    <row r="75" spans="1:7" s="34" customFormat="1" x14ac:dyDescent="0.25">
      <c r="A75" s="253" t="s">
        <v>100</v>
      </c>
      <c r="B75" s="254"/>
      <c r="C75" s="255"/>
      <c r="D75" s="42" t="s">
        <v>101</v>
      </c>
      <c r="E75" s="46">
        <f t="shared" si="24"/>
        <v>900</v>
      </c>
      <c r="F75" s="46">
        <f t="shared" si="24"/>
        <v>900</v>
      </c>
      <c r="G75" s="46" t="s">
        <v>270</v>
      </c>
    </row>
    <row r="76" spans="1:7" s="34" customFormat="1" x14ac:dyDescent="0.25">
      <c r="A76" s="256">
        <v>3</v>
      </c>
      <c r="B76" s="257"/>
      <c r="C76" s="258"/>
      <c r="D76" s="40" t="s">
        <v>12</v>
      </c>
      <c r="E76" s="31">
        <f t="shared" si="24"/>
        <v>900</v>
      </c>
      <c r="F76" s="31">
        <f t="shared" si="24"/>
        <v>900</v>
      </c>
      <c r="G76" s="31" t="s">
        <v>270</v>
      </c>
    </row>
    <row r="77" spans="1:7" s="34" customFormat="1" x14ac:dyDescent="0.25">
      <c r="A77" s="245">
        <v>32</v>
      </c>
      <c r="B77" s="246"/>
      <c r="C77" s="247"/>
      <c r="D77" s="40" t="s">
        <v>22</v>
      </c>
      <c r="E77" s="31">
        <v>900</v>
      </c>
      <c r="F77" s="31">
        <f t="shared" si="24"/>
        <v>900</v>
      </c>
      <c r="G77" s="31" t="s">
        <v>270</v>
      </c>
    </row>
    <row r="78" spans="1:7" s="34" customFormat="1" ht="25.5" x14ac:dyDescent="0.25">
      <c r="A78" s="245">
        <v>329</v>
      </c>
      <c r="B78" s="246"/>
      <c r="C78" s="247"/>
      <c r="D78" s="40" t="s">
        <v>59</v>
      </c>
      <c r="E78" s="31"/>
      <c r="F78" s="31">
        <f t="shared" si="24"/>
        <v>900</v>
      </c>
      <c r="G78" s="31"/>
    </row>
    <row r="79" spans="1:7" ht="25.5" x14ac:dyDescent="0.25">
      <c r="A79" s="242">
        <v>3299</v>
      </c>
      <c r="B79" s="243"/>
      <c r="C79" s="244"/>
      <c r="D79" s="44" t="s">
        <v>59</v>
      </c>
      <c r="E79" s="50"/>
      <c r="F79" s="50">
        <v>900</v>
      </c>
      <c r="G79" s="50"/>
    </row>
    <row r="80" spans="1:7" s="34" customFormat="1" ht="25.5" x14ac:dyDescent="0.25">
      <c r="A80" s="259" t="s">
        <v>121</v>
      </c>
      <c r="B80" s="260"/>
      <c r="C80" s="261"/>
      <c r="D80" s="41" t="s">
        <v>122</v>
      </c>
      <c r="E80" s="47">
        <f t="shared" ref="E80:F84" si="25">E81</f>
        <v>1464</v>
      </c>
      <c r="F80" s="47">
        <f t="shared" si="25"/>
        <v>1320</v>
      </c>
      <c r="G80" s="47" t="s">
        <v>270</v>
      </c>
    </row>
    <row r="81" spans="1:7" s="34" customFormat="1" x14ac:dyDescent="0.25">
      <c r="A81" s="253" t="s">
        <v>100</v>
      </c>
      <c r="B81" s="254"/>
      <c r="C81" s="255"/>
      <c r="D81" s="42" t="s">
        <v>101</v>
      </c>
      <c r="E81" s="46">
        <f t="shared" si="25"/>
        <v>1464</v>
      </c>
      <c r="F81" s="46">
        <f t="shared" si="25"/>
        <v>1320</v>
      </c>
      <c r="G81" s="46" t="s">
        <v>270</v>
      </c>
    </row>
    <row r="82" spans="1:7" s="34" customFormat="1" x14ac:dyDescent="0.25">
      <c r="A82" s="256">
        <v>3</v>
      </c>
      <c r="B82" s="257"/>
      <c r="C82" s="258"/>
      <c r="D82" s="40" t="s">
        <v>12</v>
      </c>
      <c r="E82" s="31">
        <f t="shared" si="25"/>
        <v>1464</v>
      </c>
      <c r="F82" s="31">
        <f t="shared" si="25"/>
        <v>1320</v>
      </c>
      <c r="G82" s="31" t="s">
        <v>270</v>
      </c>
    </row>
    <row r="83" spans="1:7" s="34" customFormat="1" x14ac:dyDescent="0.25">
      <c r="A83" s="245">
        <v>32</v>
      </c>
      <c r="B83" s="246"/>
      <c r="C83" s="247"/>
      <c r="D83" s="40" t="s">
        <v>22</v>
      </c>
      <c r="E83" s="31">
        <v>1464</v>
      </c>
      <c r="F83" s="31">
        <f t="shared" si="25"/>
        <v>1320</v>
      </c>
      <c r="G83" s="31" t="s">
        <v>270</v>
      </c>
    </row>
    <row r="84" spans="1:7" s="34" customFormat="1" ht="25.5" x14ac:dyDescent="0.25">
      <c r="A84" s="245">
        <v>329</v>
      </c>
      <c r="B84" s="246"/>
      <c r="C84" s="247"/>
      <c r="D84" s="40" t="s">
        <v>59</v>
      </c>
      <c r="E84" s="31"/>
      <c r="F84" s="31">
        <f t="shared" si="25"/>
        <v>1320</v>
      </c>
      <c r="G84" s="31"/>
    </row>
    <row r="85" spans="1:7" ht="25.5" x14ac:dyDescent="0.25">
      <c r="A85" s="242">
        <v>3299</v>
      </c>
      <c r="B85" s="243"/>
      <c r="C85" s="244"/>
      <c r="D85" s="44" t="s">
        <v>59</v>
      </c>
      <c r="E85" s="50"/>
      <c r="F85" s="50">
        <v>1320</v>
      </c>
      <c r="G85" s="49"/>
    </row>
    <row r="86" spans="1:7" s="34" customFormat="1" ht="25.5" x14ac:dyDescent="0.25">
      <c r="A86" s="259" t="s">
        <v>257</v>
      </c>
      <c r="B86" s="260"/>
      <c r="C86" s="261"/>
      <c r="D86" s="166" t="s">
        <v>258</v>
      </c>
      <c r="E86" s="47">
        <f t="shared" ref="E86:F90" si="26">E87</f>
        <v>0</v>
      </c>
      <c r="F86" s="47">
        <f t="shared" si="26"/>
        <v>0</v>
      </c>
      <c r="G86" s="47" t="s">
        <v>270</v>
      </c>
    </row>
    <row r="87" spans="1:7" s="34" customFormat="1" x14ac:dyDescent="0.25">
      <c r="A87" s="253" t="s">
        <v>100</v>
      </c>
      <c r="B87" s="254"/>
      <c r="C87" s="255"/>
      <c r="D87" s="167" t="s">
        <v>101</v>
      </c>
      <c r="E87" s="46">
        <f t="shared" si="26"/>
        <v>0</v>
      </c>
      <c r="F87" s="46">
        <f t="shared" si="26"/>
        <v>0</v>
      </c>
      <c r="G87" s="46" t="s">
        <v>270</v>
      </c>
    </row>
    <row r="88" spans="1:7" s="34" customFormat="1" x14ac:dyDescent="0.25">
      <c r="A88" s="256">
        <v>3</v>
      </c>
      <c r="B88" s="257"/>
      <c r="C88" s="258"/>
      <c r="D88" s="168" t="s">
        <v>12</v>
      </c>
      <c r="E88" s="31">
        <f t="shared" si="26"/>
        <v>0</v>
      </c>
      <c r="F88" s="31">
        <f t="shared" si="26"/>
        <v>0</v>
      </c>
      <c r="G88" s="31" t="s">
        <v>270</v>
      </c>
    </row>
    <row r="89" spans="1:7" s="34" customFormat="1" x14ac:dyDescent="0.25">
      <c r="A89" s="245">
        <v>32</v>
      </c>
      <c r="B89" s="246"/>
      <c r="C89" s="247"/>
      <c r="D89" s="168" t="s">
        <v>22</v>
      </c>
      <c r="E89" s="31">
        <v>0</v>
      </c>
      <c r="F89" s="31">
        <f t="shared" si="26"/>
        <v>0</v>
      </c>
      <c r="G89" s="31" t="s">
        <v>270</v>
      </c>
    </row>
    <row r="90" spans="1:7" s="34" customFormat="1" x14ac:dyDescent="0.25">
      <c r="A90" s="245">
        <v>323</v>
      </c>
      <c r="B90" s="246"/>
      <c r="C90" s="247"/>
      <c r="D90" s="168" t="s">
        <v>69</v>
      </c>
      <c r="E90" s="31"/>
      <c r="F90" s="31">
        <f t="shared" si="26"/>
        <v>0</v>
      </c>
      <c r="G90" s="31"/>
    </row>
    <row r="91" spans="1:7" s="122" customFormat="1" x14ac:dyDescent="0.25">
      <c r="A91" s="242">
        <v>3237</v>
      </c>
      <c r="B91" s="243"/>
      <c r="C91" s="244"/>
      <c r="D91" s="44" t="s">
        <v>70</v>
      </c>
      <c r="E91" s="50"/>
      <c r="F91" s="50">
        <v>0</v>
      </c>
      <c r="G91" s="50"/>
    </row>
    <row r="92" spans="1:7" s="34" customFormat="1" x14ac:dyDescent="0.25">
      <c r="A92" s="259" t="s">
        <v>123</v>
      </c>
      <c r="B92" s="260"/>
      <c r="C92" s="261"/>
      <c r="D92" s="41" t="s">
        <v>124</v>
      </c>
      <c r="E92" s="47">
        <f t="shared" ref="E92:F96" si="27">E93</f>
        <v>531</v>
      </c>
      <c r="F92" s="47">
        <f t="shared" si="27"/>
        <v>531</v>
      </c>
      <c r="G92" s="47">
        <f t="shared" ref="G92:G95" si="28">F92/E92*100</f>
        <v>100</v>
      </c>
    </row>
    <row r="93" spans="1:7" s="34" customFormat="1" x14ac:dyDescent="0.25">
      <c r="A93" s="253" t="s">
        <v>100</v>
      </c>
      <c r="B93" s="254"/>
      <c r="C93" s="255"/>
      <c r="D93" s="42" t="s">
        <v>101</v>
      </c>
      <c r="E93" s="46">
        <f t="shared" si="27"/>
        <v>531</v>
      </c>
      <c r="F93" s="46">
        <f t="shared" si="27"/>
        <v>531</v>
      </c>
      <c r="G93" s="46">
        <f t="shared" si="28"/>
        <v>100</v>
      </c>
    </row>
    <row r="94" spans="1:7" s="34" customFormat="1" x14ac:dyDescent="0.25">
      <c r="A94" s="256">
        <v>3</v>
      </c>
      <c r="B94" s="257"/>
      <c r="C94" s="258"/>
      <c r="D94" s="40" t="s">
        <v>12</v>
      </c>
      <c r="E94" s="31">
        <f t="shared" si="27"/>
        <v>531</v>
      </c>
      <c r="F94" s="31">
        <f t="shared" si="27"/>
        <v>531</v>
      </c>
      <c r="G94" s="31">
        <f t="shared" si="28"/>
        <v>100</v>
      </c>
    </row>
    <row r="95" spans="1:7" s="34" customFormat="1" x14ac:dyDescent="0.25">
      <c r="A95" s="245">
        <v>32</v>
      </c>
      <c r="B95" s="246"/>
      <c r="C95" s="247"/>
      <c r="D95" s="40" t="s">
        <v>22</v>
      </c>
      <c r="E95" s="31">
        <v>531</v>
      </c>
      <c r="F95" s="31">
        <f t="shared" si="27"/>
        <v>531</v>
      </c>
      <c r="G95" s="31">
        <f t="shared" si="28"/>
        <v>100</v>
      </c>
    </row>
    <row r="96" spans="1:7" s="34" customFormat="1" x14ac:dyDescent="0.25">
      <c r="A96" s="245">
        <v>323</v>
      </c>
      <c r="B96" s="246"/>
      <c r="C96" s="247"/>
      <c r="D96" s="117" t="s">
        <v>69</v>
      </c>
      <c r="E96" s="31"/>
      <c r="F96" s="31">
        <f t="shared" si="27"/>
        <v>531</v>
      </c>
      <c r="G96" s="31"/>
    </row>
    <row r="97" spans="1:7" x14ac:dyDescent="0.25">
      <c r="A97" s="242">
        <v>3237</v>
      </c>
      <c r="B97" s="243"/>
      <c r="C97" s="244"/>
      <c r="D97" s="44" t="s">
        <v>70</v>
      </c>
      <c r="E97" s="50"/>
      <c r="F97" s="50">
        <v>531</v>
      </c>
      <c r="G97" s="50"/>
    </row>
    <row r="98" spans="1:7" s="34" customFormat="1" x14ac:dyDescent="0.25">
      <c r="A98" s="259" t="s">
        <v>249</v>
      </c>
      <c r="B98" s="260"/>
      <c r="C98" s="261"/>
      <c r="D98" s="162" t="s">
        <v>250</v>
      </c>
      <c r="E98" s="47">
        <f t="shared" ref="E98:F99" si="29">E99</f>
        <v>30262.45</v>
      </c>
      <c r="F98" s="47">
        <f t="shared" si="29"/>
        <v>44833.34</v>
      </c>
      <c r="G98" s="47">
        <f t="shared" ref="G98:G101" si="30">F98/E98*100</f>
        <v>148.14841494988011</v>
      </c>
    </row>
    <row r="99" spans="1:7" s="34" customFormat="1" x14ac:dyDescent="0.25">
      <c r="A99" s="253" t="s">
        <v>100</v>
      </c>
      <c r="B99" s="254"/>
      <c r="C99" s="255"/>
      <c r="D99" s="160" t="s">
        <v>101</v>
      </c>
      <c r="E99" s="46">
        <f t="shared" si="29"/>
        <v>30262.45</v>
      </c>
      <c r="F99" s="46">
        <f t="shared" si="29"/>
        <v>44833.34</v>
      </c>
      <c r="G99" s="46">
        <f t="shared" si="30"/>
        <v>148.14841494988011</v>
      </c>
    </row>
    <row r="100" spans="1:7" s="34" customFormat="1" x14ac:dyDescent="0.25">
      <c r="A100" s="256">
        <v>3</v>
      </c>
      <c r="B100" s="257"/>
      <c r="C100" s="258"/>
      <c r="D100" s="161" t="s">
        <v>12</v>
      </c>
      <c r="E100" s="31">
        <f t="shared" ref="E100:F100" si="31">E101+E108</f>
        <v>30262.45</v>
      </c>
      <c r="F100" s="31">
        <f t="shared" si="31"/>
        <v>44833.34</v>
      </c>
      <c r="G100" s="31">
        <f t="shared" si="30"/>
        <v>148.14841494988011</v>
      </c>
    </row>
    <row r="101" spans="1:7" s="34" customFormat="1" x14ac:dyDescent="0.25">
      <c r="A101" s="245">
        <v>31</v>
      </c>
      <c r="B101" s="246"/>
      <c r="C101" s="247"/>
      <c r="D101" s="161" t="s">
        <v>13</v>
      </c>
      <c r="E101" s="31">
        <v>28837.83</v>
      </c>
      <c r="F101" s="31">
        <f t="shared" ref="F101" si="32">F102+F104+F106</f>
        <v>42788.21</v>
      </c>
      <c r="G101" s="31">
        <f t="shared" si="30"/>
        <v>148.37527650312106</v>
      </c>
    </row>
    <row r="102" spans="1:7" s="34" customFormat="1" x14ac:dyDescent="0.25">
      <c r="A102" s="245">
        <v>311</v>
      </c>
      <c r="B102" s="246"/>
      <c r="C102" s="247"/>
      <c r="D102" s="161" t="s">
        <v>125</v>
      </c>
      <c r="E102" s="31"/>
      <c r="F102" s="31">
        <f t="shared" ref="F102" si="33">F103</f>
        <v>33782.11</v>
      </c>
      <c r="G102" s="31"/>
    </row>
    <row r="103" spans="1:7" s="122" customFormat="1" x14ac:dyDescent="0.25">
      <c r="A103" s="242">
        <v>3111</v>
      </c>
      <c r="B103" s="243"/>
      <c r="C103" s="244"/>
      <c r="D103" s="44" t="s">
        <v>50</v>
      </c>
      <c r="E103" s="33"/>
      <c r="F103" s="33">
        <v>33782.11</v>
      </c>
      <c r="G103" s="33"/>
    </row>
    <row r="104" spans="1:7" s="34" customFormat="1" x14ac:dyDescent="0.25">
      <c r="A104" s="245">
        <v>312</v>
      </c>
      <c r="B104" s="246"/>
      <c r="C104" s="247"/>
      <c r="D104" s="161" t="s">
        <v>51</v>
      </c>
      <c r="E104" s="31"/>
      <c r="F104" s="31">
        <f t="shared" ref="F104" si="34">F105</f>
        <v>3432</v>
      </c>
      <c r="G104" s="31"/>
    </row>
    <row r="105" spans="1:7" s="122" customFormat="1" x14ac:dyDescent="0.25">
      <c r="A105" s="242">
        <v>3121</v>
      </c>
      <c r="B105" s="243"/>
      <c r="C105" s="244"/>
      <c r="D105" s="44" t="s">
        <v>51</v>
      </c>
      <c r="E105" s="33"/>
      <c r="F105" s="33">
        <v>3432</v>
      </c>
      <c r="G105" s="33"/>
    </row>
    <row r="106" spans="1:7" s="34" customFormat="1" x14ac:dyDescent="0.25">
      <c r="A106" s="245">
        <v>313</v>
      </c>
      <c r="B106" s="246"/>
      <c r="C106" s="247"/>
      <c r="D106" s="161" t="s">
        <v>52</v>
      </c>
      <c r="E106" s="31"/>
      <c r="F106" s="31">
        <f t="shared" ref="F106" si="35">F107</f>
        <v>5574.1</v>
      </c>
      <c r="G106" s="31"/>
    </row>
    <row r="107" spans="1:7" s="122" customFormat="1" ht="25.5" x14ac:dyDescent="0.25">
      <c r="A107" s="242">
        <v>3132</v>
      </c>
      <c r="B107" s="243"/>
      <c r="C107" s="244"/>
      <c r="D107" s="44" t="s">
        <v>53</v>
      </c>
      <c r="E107" s="33"/>
      <c r="F107" s="33">
        <v>5574.1</v>
      </c>
      <c r="G107" s="33"/>
    </row>
    <row r="108" spans="1:7" s="34" customFormat="1" x14ac:dyDescent="0.25">
      <c r="A108" s="245">
        <v>32</v>
      </c>
      <c r="B108" s="246"/>
      <c r="C108" s="247"/>
      <c r="D108" s="161" t="s">
        <v>126</v>
      </c>
      <c r="E108" s="31">
        <v>1424.62</v>
      </c>
      <c r="F108" s="31">
        <f t="shared" ref="F108" si="36">F109</f>
        <v>2045.1299999999999</v>
      </c>
      <c r="G108" s="31">
        <f t="shared" ref="G108" si="37">F108/E108*100</f>
        <v>143.55617638387781</v>
      </c>
    </row>
    <row r="109" spans="1:7" s="34" customFormat="1" x14ac:dyDescent="0.25">
      <c r="A109" s="245">
        <v>321</v>
      </c>
      <c r="B109" s="246"/>
      <c r="C109" s="247"/>
      <c r="D109" s="161" t="s">
        <v>54</v>
      </c>
      <c r="E109" s="31"/>
      <c r="F109" s="31">
        <f>F110+F111+F112+F113+F114</f>
        <v>2045.1299999999999</v>
      </c>
      <c r="G109" s="31"/>
    </row>
    <row r="110" spans="1:7" s="122" customFormat="1" x14ac:dyDescent="0.25">
      <c r="A110" s="242">
        <v>3211</v>
      </c>
      <c r="B110" s="243"/>
      <c r="C110" s="244"/>
      <c r="D110" s="44" t="s">
        <v>64</v>
      </c>
      <c r="E110" s="33"/>
      <c r="F110" s="33">
        <v>109.2</v>
      </c>
      <c r="G110" s="33"/>
    </row>
    <row r="111" spans="1:7" s="122" customFormat="1" ht="25.5" x14ac:dyDescent="0.25">
      <c r="A111" s="242">
        <v>3212</v>
      </c>
      <c r="B111" s="243"/>
      <c r="C111" s="244"/>
      <c r="D111" s="44" t="s">
        <v>127</v>
      </c>
      <c r="E111" s="33"/>
      <c r="F111" s="33">
        <v>1673.33</v>
      </c>
      <c r="G111" s="33"/>
    </row>
    <row r="112" spans="1:7" s="122" customFormat="1" x14ac:dyDescent="0.25">
      <c r="A112" s="242">
        <v>3213</v>
      </c>
      <c r="B112" s="243"/>
      <c r="C112" s="244"/>
      <c r="D112" s="44" t="s">
        <v>65</v>
      </c>
      <c r="E112" s="33"/>
      <c r="F112" s="33">
        <v>13</v>
      </c>
      <c r="G112" s="33"/>
    </row>
    <row r="113" spans="1:7" s="122" customFormat="1" x14ac:dyDescent="0.25">
      <c r="A113" s="242">
        <v>3236</v>
      </c>
      <c r="B113" s="243"/>
      <c r="C113" s="244"/>
      <c r="D113" s="44" t="s">
        <v>84</v>
      </c>
      <c r="E113" s="33"/>
      <c r="F113" s="33">
        <v>249.6</v>
      </c>
      <c r="G113" s="33"/>
    </row>
    <row r="114" spans="1:7" s="122" customFormat="1" x14ac:dyDescent="0.25">
      <c r="A114" s="242">
        <v>3237</v>
      </c>
      <c r="B114" s="243"/>
      <c r="C114" s="244"/>
      <c r="D114" s="44" t="s">
        <v>70</v>
      </c>
      <c r="E114" s="33"/>
      <c r="F114" s="33">
        <v>0</v>
      </c>
      <c r="G114" s="33"/>
    </row>
    <row r="115" spans="1:7" s="122" customFormat="1" ht="25.5" x14ac:dyDescent="0.25">
      <c r="A115" s="259" t="s">
        <v>288</v>
      </c>
      <c r="B115" s="260"/>
      <c r="C115" s="261"/>
      <c r="D115" s="194" t="s">
        <v>289</v>
      </c>
      <c r="E115" s="47">
        <f t="shared" ref="E115:F116" si="38">E116</f>
        <v>28200</v>
      </c>
      <c r="F115" s="47">
        <f t="shared" si="38"/>
        <v>14836.73</v>
      </c>
      <c r="G115" s="47">
        <f t="shared" ref="G115:G118" si="39">F115/E115*100</f>
        <v>52.612517730496457</v>
      </c>
    </row>
    <row r="116" spans="1:7" s="122" customFormat="1" x14ac:dyDescent="0.25">
      <c r="A116" s="253" t="s">
        <v>100</v>
      </c>
      <c r="B116" s="254"/>
      <c r="C116" s="255"/>
      <c r="D116" s="195" t="s">
        <v>101</v>
      </c>
      <c r="E116" s="46">
        <f t="shared" si="38"/>
        <v>28200</v>
      </c>
      <c r="F116" s="46">
        <f t="shared" si="38"/>
        <v>14836.73</v>
      </c>
      <c r="G116" s="46">
        <f t="shared" si="39"/>
        <v>52.612517730496457</v>
      </c>
    </row>
    <row r="117" spans="1:7" s="122" customFormat="1" x14ac:dyDescent="0.25">
      <c r="A117" s="256">
        <v>3</v>
      </c>
      <c r="B117" s="257"/>
      <c r="C117" s="258"/>
      <c r="D117" s="193" t="s">
        <v>12</v>
      </c>
      <c r="E117" s="31">
        <f t="shared" ref="E117:F117" si="40">E118+E125</f>
        <v>28200</v>
      </c>
      <c r="F117" s="31">
        <f t="shared" si="40"/>
        <v>14836.73</v>
      </c>
      <c r="G117" s="31">
        <f t="shared" si="39"/>
        <v>52.612517730496457</v>
      </c>
    </row>
    <row r="118" spans="1:7" s="122" customFormat="1" x14ac:dyDescent="0.25">
      <c r="A118" s="245">
        <v>31</v>
      </c>
      <c r="B118" s="246"/>
      <c r="C118" s="247"/>
      <c r="D118" s="193" t="s">
        <v>13</v>
      </c>
      <c r="E118" s="31">
        <v>27120</v>
      </c>
      <c r="F118" s="31">
        <f t="shared" ref="F118" si="41">F119+F121+F123</f>
        <v>14528.42</v>
      </c>
      <c r="G118" s="31">
        <f t="shared" si="39"/>
        <v>53.570870206489673</v>
      </c>
    </row>
    <row r="119" spans="1:7" s="122" customFormat="1" x14ac:dyDescent="0.25">
      <c r="A119" s="245">
        <v>311</v>
      </c>
      <c r="B119" s="246"/>
      <c r="C119" s="247"/>
      <c r="D119" s="193" t="s">
        <v>125</v>
      </c>
      <c r="E119" s="31"/>
      <c r="F119" s="31">
        <f t="shared" ref="F119" si="42">F120</f>
        <v>11292.83</v>
      </c>
      <c r="G119" s="31"/>
    </row>
    <row r="120" spans="1:7" s="122" customFormat="1" x14ac:dyDescent="0.25">
      <c r="A120" s="242">
        <v>3111</v>
      </c>
      <c r="B120" s="243"/>
      <c r="C120" s="244"/>
      <c r="D120" s="44" t="s">
        <v>50</v>
      </c>
      <c r="E120" s="33"/>
      <c r="F120" s="33">
        <v>11292.83</v>
      </c>
      <c r="G120" s="33"/>
    </row>
    <row r="121" spans="1:7" s="122" customFormat="1" x14ac:dyDescent="0.25">
      <c r="A121" s="245">
        <v>312</v>
      </c>
      <c r="B121" s="246"/>
      <c r="C121" s="247"/>
      <c r="D121" s="193" t="s">
        <v>51</v>
      </c>
      <c r="E121" s="31"/>
      <c r="F121" s="31">
        <f t="shared" ref="F121" si="43">F122</f>
        <v>1372.27</v>
      </c>
      <c r="G121" s="31"/>
    </row>
    <row r="122" spans="1:7" s="122" customFormat="1" x14ac:dyDescent="0.25">
      <c r="A122" s="242">
        <v>3121</v>
      </c>
      <c r="B122" s="243"/>
      <c r="C122" s="244"/>
      <c r="D122" s="44" t="s">
        <v>51</v>
      </c>
      <c r="E122" s="33"/>
      <c r="F122" s="33">
        <v>1372.27</v>
      </c>
      <c r="G122" s="33"/>
    </row>
    <row r="123" spans="1:7" s="122" customFormat="1" x14ac:dyDescent="0.25">
      <c r="A123" s="245">
        <v>313</v>
      </c>
      <c r="B123" s="246"/>
      <c r="C123" s="247"/>
      <c r="D123" s="193" t="s">
        <v>52</v>
      </c>
      <c r="E123" s="31"/>
      <c r="F123" s="31">
        <f t="shared" ref="F123" si="44">F124</f>
        <v>1863.32</v>
      </c>
      <c r="G123" s="31"/>
    </row>
    <row r="124" spans="1:7" s="122" customFormat="1" ht="25.5" x14ac:dyDescent="0.25">
      <c r="A124" s="242">
        <v>3132</v>
      </c>
      <c r="B124" s="243"/>
      <c r="C124" s="244"/>
      <c r="D124" s="44" t="s">
        <v>53</v>
      </c>
      <c r="E124" s="33"/>
      <c r="F124" s="33">
        <v>1863.32</v>
      </c>
      <c r="G124" s="33"/>
    </row>
    <row r="125" spans="1:7" s="122" customFormat="1" x14ac:dyDescent="0.25">
      <c r="A125" s="245">
        <v>32</v>
      </c>
      <c r="B125" s="246"/>
      <c r="C125" s="247"/>
      <c r="D125" s="193" t="s">
        <v>126</v>
      </c>
      <c r="E125" s="31">
        <v>1080</v>
      </c>
      <c r="F125" s="31">
        <f t="shared" ref="F125" si="45">F126</f>
        <v>308.31</v>
      </c>
      <c r="G125" s="31">
        <f>F125/E125*100</f>
        <v>28.547222222222224</v>
      </c>
    </row>
    <row r="126" spans="1:7" s="122" customFormat="1" x14ac:dyDescent="0.25">
      <c r="A126" s="245">
        <v>321</v>
      </c>
      <c r="B126" s="246"/>
      <c r="C126" s="247"/>
      <c r="D126" s="193" t="s">
        <v>54</v>
      </c>
      <c r="E126" s="31"/>
      <c r="F126" s="31">
        <f>F127+F128</f>
        <v>308.31</v>
      </c>
      <c r="G126" s="31"/>
    </row>
    <row r="127" spans="1:7" s="122" customFormat="1" x14ac:dyDescent="0.25">
      <c r="A127" s="242">
        <v>3211</v>
      </c>
      <c r="B127" s="243"/>
      <c r="C127" s="244"/>
      <c r="D127" s="44" t="s">
        <v>64</v>
      </c>
      <c r="E127" s="33"/>
      <c r="F127" s="33">
        <v>0</v>
      </c>
      <c r="G127" s="33"/>
    </row>
    <row r="128" spans="1:7" s="122" customFormat="1" ht="25.5" x14ac:dyDescent="0.25">
      <c r="A128" s="242">
        <v>3212</v>
      </c>
      <c r="B128" s="243"/>
      <c r="C128" s="244"/>
      <c r="D128" s="44" t="s">
        <v>127</v>
      </c>
      <c r="E128" s="33"/>
      <c r="F128" s="33">
        <v>308.31</v>
      </c>
      <c r="G128" s="33"/>
    </row>
    <row r="129" spans="1:7" s="122" customFormat="1" x14ac:dyDescent="0.25">
      <c r="A129" s="259" t="s">
        <v>249</v>
      </c>
      <c r="B129" s="260"/>
      <c r="C129" s="261"/>
      <c r="D129" s="194" t="s">
        <v>250</v>
      </c>
      <c r="E129" s="47">
        <f t="shared" ref="E129:F130" si="46">E130</f>
        <v>86131.48000000001</v>
      </c>
      <c r="F129" s="47">
        <f t="shared" si="46"/>
        <v>127602.49</v>
      </c>
      <c r="G129" s="47">
        <f t="shared" ref="G129:G132" si="47">F129/E129*100</f>
        <v>148.14849344281555</v>
      </c>
    </row>
    <row r="130" spans="1:7" s="122" customFormat="1" ht="25.5" x14ac:dyDescent="0.25">
      <c r="A130" s="253" t="s">
        <v>290</v>
      </c>
      <c r="B130" s="254"/>
      <c r="C130" s="255"/>
      <c r="D130" s="195" t="s">
        <v>291</v>
      </c>
      <c r="E130" s="46">
        <f t="shared" si="46"/>
        <v>86131.48000000001</v>
      </c>
      <c r="F130" s="46">
        <f t="shared" si="46"/>
        <v>127602.49</v>
      </c>
      <c r="G130" s="46">
        <f t="shared" si="47"/>
        <v>148.14849344281555</v>
      </c>
    </row>
    <row r="131" spans="1:7" s="122" customFormat="1" x14ac:dyDescent="0.25">
      <c r="A131" s="256">
        <v>3</v>
      </c>
      <c r="B131" s="257"/>
      <c r="C131" s="258"/>
      <c r="D131" s="193" t="s">
        <v>12</v>
      </c>
      <c r="E131" s="31">
        <f t="shared" ref="E131:F131" si="48">E132+E139</f>
        <v>86131.48000000001</v>
      </c>
      <c r="F131" s="31">
        <f t="shared" si="48"/>
        <v>127602.49</v>
      </c>
      <c r="G131" s="31">
        <f t="shared" si="47"/>
        <v>148.14849344281555</v>
      </c>
    </row>
    <row r="132" spans="1:7" s="122" customFormat="1" x14ac:dyDescent="0.25">
      <c r="A132" s="245">
        <v>31</v>
      </c>
      <c r="B132" s="246"/>
      <c r="C132" s="247"/>
      <c r="D132" s="193" t="s">
        <v>13</v>
      </c>
      <c r="E132" s="31">
        <v>82076.850000000006</v>
      </c>
      <c r="F132" s="31">
        <f>F133+F135+F137</f>
        <v>121781.78</v>
      </c>
      <c r="G132" s="31">
        <f t="shared" si="47"/>
        <v>148.37530923762301</v>
      </c>
    </row>
    <row r="133" spans="1:7" s="122" customFormat="1" x14ac:dyDescent="0.25">
      <c r="A133" s="245">
        <v>311</v>
      </c>
      <c r="B133" s="246"/>
      <c r="C133" s="247"/>
      <c r="D133" s="193" t="s">
        <v>125</v>
      </c>
      <c r="E133" s="31"/>
      <c r="F133" s="31">
        <f t="shared" ref="F133" si="49">F134</f>
        <v>96149.08</v>
      </c>
      <c r="G133" s="31"/>
    </row>
    <row r="134" spans="1:7" s="122" customFormat="1" x14ac:dyDescent="0.25">
      <c r="A134" s="242">
        <v>3111</v>
      </c>
      <c r="B134" s="243"/>
      <c r="C134" s="244"/>
      <c r="D134" s="44" t="s">
        <v>50</v>
      </c>
      <c r="E134" s="33"/>
      <c r="F134" s="33">
        <v>96149.08</v>
      </c>
      <c r="G134" s="33"/>
    </row>
    <row r="135" spans="1:7" s="122" customFormat="1" x14ac:dyDescent="0.25">
      <c r="A135" s="245">
        <v>312</v>
      </c>
      <c r="B135" s="246"/>
      <c r="C135" s="247"/>
      <c r="D135" s="193" t="s">
        <v>51</v>
      </c>
      <c r="E135" s="31"/>
      <c r="F135" s="31">
        <f t="shared" ref="F135" si="50">F136</f>
        <v>9768</v>
      </c>
      <c r="G135" s="31"/>
    </row>
    <row r="136" spans="1:7" s="122" customFormat="1" x14ac:dyDescent="0.25">
      <c r="A136" s="242">
        <v>3121</v>
      </c>
      <c r="B136" s="243"/>
      <c r="C136" s="244"/>
      <c r="D136" s="44" t="s">
        <v>51</v>
      </c>
      <c r="E136" s="33"/>
      <c r="F136" s="33">
        <v>9768</v>
      </c>
      <c r="G136" s="33"/>
    </row>
    <row r="137" spans="1:7" s="122" customFormat="1" x14ac:dyDescent="0.25">
      <c r="A137" s="245">
        <v>313</v>
      </c>
      <c r="B137" s="246"/>
      <c r="C137" s="247"/>
      <c r="D137" s="193" t="s">
        <v>52</v>
      </c>
      <c r="E137" s="31"/>
      <c r="F137" s="31">
        <f t="shared" ref="F137" si="51">F138</f>
        <v>15864.7</v>
      </c>
      <c r="G137" s="31"/>
    </row>
    <row r="138" spans="1:7" s="122" customFormat="1" ht="25.5" x14ac:dyDescent="0.25">
      <c r="A138" s="242">
        <v>3132</v>
      </c>
      <c r="B138" s="243"/>
      <c r="C138" s="244"/>
      <c r="D138" s="44" t="s">
        <v>53</v>
      </c>
      <c r="E138" s="33"/>
      <c r="F138" s="33">
        <v>15864.7</v>
      </c>
      <c r="G138" s="33"/>
    </row>
    <row r="139" spans="1:7" s="122" customFormat="1" x14ac:dyDescent="0.25">
      <c r="A139" s="245">
        <v>32</v>
      </c>
      <c r="B139" s="246"/>
      <c r="C139" s="247"/>
      <c r="D139" s="193" t="s">
        <v>126</v>
      </c>
      <c r="E139" s="31">
        <v>4054.63</v>
      </c>
      <c r="F139" s="31">
        <f t="shared" ref="F139" si="52">F140</f>
        <v>5820.71</v>
      </c>
      <c r="G139" s="31">
        <f t="shared" ref="G139" si="53">F139/E139*100</f>
        <v>143.55711865201016</v>
      </c>
    </row>
    <row r="140" spans="1:7" s="122" customFormat="1" x14ac:dyDescent="0.25">
      <c r="A140" s="245">
        <v>321</v>
      </c>
      <c r="B140" s="246"/>
      <c r="C140" s="247"/>
      <c r="D140" s="193" t="s">
        <v>54</v>
      </c>
      <c r="E140" s="31"/>
      <c r="F140" s="31">
        <f>F141+F142+F143+F144+F145</f>
        <v>5820.71</v>
      </c>
      <c r="G140" s="31"/>
    </row>
    <row r="141" spans="1:7" s="122" customFormat="1" x14ac:dyDescent="0.25">
      <c r="A141" s="242">
        <v>3211</v>
      </c>
      <c r="B141" s="243"/>
      <c r="C141" s="244"/>
      <c r="D141" s="44" t="s">
        <v>64</v>
      </c>
      <c r="E141" s="33"/>
      <c r="F141" s="33">
        <v>310.8</v>
      </c>
      <c r="G141" s="33"/>
    </row>
    <row r="142" spans="1:7" s="122" customFormat="1" ht="25.5" x14ac:dyDescent="0.25">
      <c r="A142" s="242">
        <v>3212</v>
      </c>
      <c r="B142" s="243"/>
      <c r="C142" s="244"/>
      <c r="D142" s="44" t="s">
        <v>127</v>
      </c>
      <c r="E142" s="33"/>
      <c r="F142" s="33">
        <v>4762.51</v>
      </c>
      <c r="G142" s="33"/>
    </row>
    <row r="143" spans="1:7" s="122" customFormat="1" x14ac:dyDescent="0.25">
      <c r="A143" s="242">
        <v>3213</v>
      </c>
      <c r="B143" s="243"/>
      <c r="C143" s="244"/>
      <c r="D143" s="44" t="s">
        <v>65</v>
      </c>
      <c r="E143" s="33"/>
      <c r="F143" s="33">
        <v>37</v>
      </c>
      <c r="G143" s="33"/>
    </row>
    <row r="144" spans="1:7" s="122" customFormat="1" x14ac:dyDescent="0.25">
      <c r="A144" s="242">
        <v>3236</v>
      </c>
      <c r="B144" s="243"/>
      <c r="C144" s="244"/>
      <c r="D144" s="44" t="s">
        <v>84</v>
      </c>
      <c r="E144" s="33"/>
      <c r="F144" s="33">
        <v>710.4</v>
      </c>
      <c r="G144" s="33"/>
    </row>
    <row r="145" spans="1:7" s="122" customFormat="1" x14ac:dyDescent="0.25">
      <c r="A145" s="242">
        <v>3237</v>
      </c>
      <c r="B145" s="243"/>
      <c r="C145" s="244"/>
      <c r="D145" s="44" t="s">
        <v>70</v>
      </c>
      <c r="E145" s="33"/>
      <c r="F145" s="33">
        <v>0</v>
      </c>
      <c r="G145" s="33"/>
    </row>
    <row r="146" spans="1:7" s="122" customFormat="1" ht="25.5" x14ac:dyDescent="0.25">
      <c r="A146" s="262" t="s">
        <v>128</v>
      </c>
      <c r="B146" s="263"/>
      <c r="C146" s="264"/>
      <c r="D146" s="43" t="s">
        <v>129</v>
      </c>
      <c r="E146" s="48">
        <f t="shared" ref="E146:F151" si="54">E147</f>
        <v>58486.96</v>
      </c>
      <c r="F146" s="48">
        <f t="shared" si="54"/>
        <v>66012.639999999999</v>
      </c>
      <c r="G146" s="48" t="s">
        <v>270</v>
      </c>
    </row>
    <row r="147" spans="1:7" s="122" customFormat="1" ht="25.5" x14ac:dyDescent="0.25">
      <c r="A147" s="259" t="s">
        <v>99</v>
      </c>
      <c r="B147" s="260"/>
      <c r="C147" s="261"/>
      <c r="D147" s="41" t="s">
        <v>129</v>
      </c>
      <c r="E147" s="47">
        <f t="shared" si="54"/>
        <v>58486.96</v>
      </c>
      <c r="F147" s="47">
        <f t="shared" si="54"/>
        <v>66012.639999999999</v>
      </c>
      <c r="G147" s="47" t="s">
        <v>270</v>
      </c>
    </row>
    <row r="148" spans="1:7" s="122" customFormat="1" x14ac:dyDescent="0.25">
      <c r="A148" s="253" t="s">
        <v>100</v>
      </c>
      <c r="B148" s="254"/>
      <c r="C148" s="255"/>
      <c r="D148" s="42" t="s">
        <v>101</v>
      </c>
      <c r="E148" s="46">
        <f t="shared" si="54"/>
        <v>58486.96</v>
      </c>
      <c r="F148" s="46">
        <f t="shared" si="54"/>
        <v>66012.639999999999</v>
      </c>
      <c r="G148" s="46" t="s">
        <v>270</v>
      </c>
    </row>
    <row r="149" spans="1:7" s="122" customFormat="1" x14ac:dyDescent="0.25">
      <c r="A149" s="256">
        <v>3</v>
      </c>
      <c r="B149" s="257"/>
      <c r="C149" s="258"/>
      <c r="D149" s="40" t="s">
        <v>12</v>
      </c>
      <c r="E149" s="31">
        <f t="shared" si="54"/>
        <v>58486.96</v>
      </c>
      <c r="F149" s="31">
        <f t="shared" si="54"/>
        <v>66012.639999999999</v>
      </c>
      <c r="G149" s="31" t="s">
        <v>270</v>
      </c>
    </row>
    <row r="150" spans="1:7" s="122" customFormat="1" x14ac:dyDescent="0.25">
      <c r="A150" s="245">
        <v>32</v>
      </c>
      <c r="B150" s="246"/>
      <c r="C150" s="247"/>
      <c r="D150" s="40" t="s">
        <v>22</v>
      </c>
      <c r="E150" s="31">
        <v>58486.96</v>
      </c>
      <c r="F150" s="31">
        <f t="shared" si="54"/>
        <v>66012.639999999999</v>
      </c>
      <c r="G150" s="31"/>
    </row>
    <row r="151" spans="1:7" s="122" customFormat="1" x14ac:dyDescent="0.25">
      <c r="A151" s="245">
        <v>323</v>
      </c>
      <c r="B151" s="246"/>
      <c r="C151" s="247"/>
      <c r="D151" s="40" t="s">
        <v>69</v>
      </c>
      <c r="E151" s="31"/>
      <c r="F151" s="31">
        <f t="shared" si="54"/>
        <v>66012.639999999999</v>
      </c>
      <c r="G151" s="31"/>
    </row>
    <row r="152" spans="1:7" s="122" customFormat="1" ht="25.5" x14ac:dyDescent="0.25">
      <c r="A152" s="242">
        <v>3232</v>
      </c>
      <c r="B152" s="243"/>
      <c r="C152" s="244"/>
      <c r="D152" s="44" t="s">
        <v>111</v>
      </c>
      <c r="E152" s="33"/>
      <c r="F152" s="33">
        <v>66012.639999999999</v>
      </c>
      <c r="G152" s="33"/>
    </row>
    <row r="153" spans="1:7" s="34" customFormat="1" ht="25.5" x14ac:dyDescent="0.25">
      <c r="A153" s="262" t="s">
        <v>97</v>
      </c>
      <c r="B153" s="263"/>
      <c r="C153" s="264"/>
      <c r="D153" s="43" t="s">
        <v>130</v>
      </c>
      <c r="E153" s="48">
        <f>E154+E160</f>
        <v>8491.5499999999993</v>
      </c>
      <c r="F153" s="48">
        <f>F154+F160</f>
        <v>9014</v>
      </c>
      <c r="G153" s="48">
        <f t="shared" ref="G153:G157" si="55">F153/E153*100</f>
        <v>106.1525869835307</v>
      </c>
    </row>
    <row r="154" spans="1:7" s="34" customFormat="1" ht="38.25" x14ac:dyDescent="0.25">
      <c r="A154" s="259" t="s">
        <v>131</v>
      </c>
      <c r="B154" s="260"/>
      <c r="C154" s="261"/>
      <c r="D154" s="41" t="s">
        <v>132</v>
      </c>
      <c r="E154" s="47">
        <f t="shared" ref="E154:F164" si="56">E155</f>
        <v>8491.5499999999993</v>
      </c>
      <c r="F154" s="47">
        <f t="shared" si="56"/>
        <v>8558</v>
      </c>
      <c r="G154" s="47">
        <f t="shared" si="55"/>
        <v>100.78254264533567</v>
      </c>
    </row>
    <row r="155" spans="1:7" s="34" customFormat="1" ht="25.5" x14ac:dyDescent="0.25">
      <c r="A155" s="253" t="s">
        <v>292</v>
      </c>
      <c r="B155" s="254"/>
      <c r="C155" s="255"/>
      <c r="D155" s="42" t="s">
        <v>294</v>
      </c>
      <c r="E155" s="46">
        <f t="shared" si="56"/>
        <v>8491.5499999999993</v>
      </c>
      <c r="F155" s="46">
        <f t="shared" si="56"/>
        <v>8558</v>
      </c>
      <c r="G155" s="46">
        <f t="shared" si="55"/>
        <v>100.78254264533567</v>
      </c>
    </row>
    <row r="156" spans="1:7" s="34" customFormat="1" x14ac:dyDescent="0.25">
      <c r="A156" s="256">
        <v>3</v>
      </c>
      <c r="B156" s="257"/>
      <c r="C156" s="258"/>
      <c r="D156" s="40" t="s">
        <v>12</v>
      </c>
      <c r="E156" s="31">
        <f t="shared" si="56"/>
        <v>8491.5499999999993</v>
      </c>
      <c r="F156" s="31">
        <f t="shared" si="56"/>
        <v>8558</v>
      </c>
      <c r="G156" s="31">
        <f t="shared" si="55"/>
        <v>100.78254264533567</v>
      </c>
    </row>
    <row r="157" spans="1:7" s="34" customFormat="1" ht="38.25" x14ac:dyDescent="0.25">
      <c r="A157" s="245">
        <v>37</v>
      </c>
      <c r="B157" s="246"/>
      <c r="C157" s="247"/>
      <c r="D157" s="40" t="s">
        <v>107</v>
      </c>
      <c r="E157" s="31">
        <v>8491.5499999999993</v>
      </c>
      <c r="F157" s="31">
        <f t="shared" si="56"/>
        <v>8558</v>
      </c>
      <c r="G157" s="31">
        <f t="shared" si="55"/>
        <v>100.78254264533567</v>
      </c>
    </row>
    <row r="158" spans="1:7" s="34" customFormat="1" ht="25.5" x14ac:dyDescent="0.25">
      <c r="A158" s="245">
        <v>372</v>
      </c>
      <c r="B158" s="246"/>
      <c r="C158" s="247"/>
      <c r="D158" s="40" t="s">
        <v>76</v>
      </c>
      <c r="E158" s="31"/>
      <c r="F158" s="31">
        <f t="shared" si="56"/>
        <v>8558</v>
      </c>
      <c r="G158" s="31"/>
    </row>
    <row r="159" spans="1:7" ht="25.5" x14ac:dyDescent="0.25">
      <c r="A159" s="242">
        <v>3723</v>
      </c>
      <c r="B159" s="243"/>
      <c r="C159" s="244"/>
      <c r="D159" s="44" t="s">
        <v>182</v>
      </c>
      <c r="E159" s="33"/>
      <c r="F159" s="33">
        <v>8558</v>
      </c>
      <c r="G159" s="33"/>
    </row>
    <row r="160" spans="1:7" s="122" customFormat="1" x14ac:dyDescent="0.25">
      <c r="A160" s="259" t="s">
        <v>255</v>
      </c>
      <c r="B160" s="260"/>
      <c r="C160" s="261"/>
      <c r="D160" s="194" t="s">
        <v>293</v>
      </c>
      <c r="E160" s="47">
        <f t="shared" si="56"/>
        <v>0</v>
      </c>
      <c r="F160" s="47">
        <f t="shared" si="56"/>
        <v>456</v>
      </c>
      <c r="G160" s="47">
        <v>100</v>
      </c>
    </row>
    <row r="161" spans="1:7" s="122" customFormat="1" ht="25.5" x14ac:dyDescent="0.25">
      <c r="A161" s="253" t="s">
        <v>292</v>
      </c>
      <c r="B161" s="254"/>
      <c r="C161" s="255"/>
      <c r="D161" s="195" t="s">
        <v>294</v>
      </c>
      <c r="E161" s="46">
        <f t="shared" si="56"/>
        <v>0</v>
      </c>
      <c r="F161" s="46">
        <f t="shared" si="56"/>
        <v>456</v>
      </c>
      <c r="G161" s="46">
        <v>100</v>
      </c>
    </row>
    <row r="162" spans="1:7" s="122" customFormat="1" x14ac:dyDescent="0.25">
      <c r="A162" s="256">
        <v>3</v>
      </c>
      <c r="B162" s="257"/>
      <c r="C162" s="258"/>
      <c r="D162" s="193" t="s">
        <v>12</v>
      </c>
      <c r="E162" s="31">
        <f t="shared" si="56"/>
        <v>0</v>
      </c>
      <c r="F162" s="31">
        <f t="shared" si="56"/>
        <v>456</v>
      </c>
      <c r="G162" s="31">
        <v>100</v>
      </c>
    </row>
    <row r="163" spans="1:7" s="122" customFormat="1" ht="38.25" x14ac:dyDescent="0.25">
      <c r="A163" s="245">
        <v>37</v>
      </c>
      <c r="B163" s="246"/>
      <c r="C163" s="247"/>
      <c r="D163" s="193" t="s">
        <v>107</v>
      </c>
      <c r="E163" s="31">
        <v>0</v>
      </c>
      <c r="F163" s="31">
        <f t="shared" si="56"/>
        <v>456</v>
      </c>
      <c r="G163" s="31">
        <v>100</v>
      </c>
    </row>
    <row r="164" spans="1:7" s="122" customFormat="1" ht="25.5" x14ac:dyDescent="0.25">
      <c r="A164" s="245">
        <v>372</v>
      </c>
      <c r="B164" s="246"/>
      <c r="C164" s="247"/>
      <c r="D164" s="193" t="s">
        <v>76</v>
      </c>
      <c r="E164" s="31"/>
      <c r="F164" s="31">
        <f t="shared" si="56"/>
        <v>456</v>
      </c>
      <c r="G164" s="31"/>
    </row>
    <row r="165" spans="1:7" s="122" customFormat="1" ht="25.5" x14ac:dyDescent="0.25">
      <c r="A165" s="242">
        <v>3723</v>
      </c>
      <c r="B165" s="243"/>
      <c r="C165" s="244"/>
      <c r="D165" s="44" t="s">
        <v>182</v>
      </c>
      <c r="E165" s="33"/>
      <c r="F165" s="33">
        <v>456</v>
      </c>
      <c r="G165" s="33"/>
    </row>
    <row r="166" spans="1:7" s="34" customFormat="1" ht="25.5" x14ac:dyDescent="0.25">
      <c r="A166" s="262" t="s">
        <v>97</v>
      </c>
      <c r="B166" s="263"/>
      <c r="C166" s="264"/>
      <c r="D166" s="43" t="s">
        <v>133</v>
      </c>
      <c r="E166" s="48">
        <f t="shared" ref="E166:F166" si="57">E167+E173</f>
        <v>0</v>
      </c>
      <c r="F166" s="48">
        <f t="shared" si="57"/>
        <v>0</v>
      </c>
      <c r="G166" s="48" t="s">
        <v>270</v>
      </c>
    </row>
    <row r="167" spans="1:7" s="34" customFormat="1" ht="38.25" x14ac:dyDescent="0.25">
      <c r="A167" s="259" t="s">
        <v>253</v>
      </c>
      <c r="B167" s="260"/>
      <c r="C167" s="261"/>
      <c r="D167" s="162" t="s">
        <v>254</v>
      </c>
      <c r="E167" s="47">
        <f t="shared" ref="E167:F177" si="58">E168</f>
        <v>0</v>
      </c>
      <c r="F167" s="47">
        <f t="shared" si="58"/>
        <v>0</v>
      </c>
      <c r="G167" s="47" t="s">
        <v>270</v>
      </c>
    </row>
    <row r="168" spans="1:7" s="34" customFormat="1" x14ac:dyDescent="0.25">
      <c r="A168" s="253" t="s">
        <v>100</v>
      </c>
      <c r="B168" s="254"/>
      <c r="C168" s="255"/>
      <c r="D168" s="160" t="s">
        <v>101</v>
      </c>
      <c r="E168" s="46">
        <f t="shared" si="58"/>
        <v>0</v>
      </c>
      <c r="F168" s="46">
        <f t="shared" si="58"/>
        <v>0</v>
      </c>
      <c r="G168" s="46" t="s">
        <v>270</v>
      </c>
    </row>
    <row r="169" spans="1:7" s="34" customFormat="1" ht="25.5" x14ac:dyDescent="0.25">
      <c r="A169" s="256">
        <v>4</v>
      </c>
      <c r="B169" s="257"/>
      <c r="C169" s="258"/>
      <c r="D169" s="161" t="s">
        <v>14</v>
      </c>
      <c r="E169" s="31">
        <f t="shared" si="58"/>
        <v>0</v>
      </c>
      <c r="F169" s="31">
        <f t="shared" si="58"/>
        <v>0</v>
      </c>
      <c r="G169" s="31" t="s">
        <v>270</v>
      </c>
    </row>
    <row r="170" spans="1:7" s="34" customFormat="1" ht="38.25" x14ac:dyDescent="0.25">
      <c r="A170" s="245">
        <v>42</v>
      </c>
      <c r="B170" s="246"/>
      <c r="C170" s="247"/>
      <c r="D170" s="161" t="s">
        <v>29</v>
      </c>
      <c r="E170" s="31">
        <v>0</v>
      </c>
      <c r="F170" s="31">
        <f t="shared" si="58"/>
        <v>0</v>
      </c>
      <c r="G170" s="31" t="s">
        <v>270</v>
      </c>
    </row>
    <row r="171" spans="1:7" s="34" customFormat="1" x14ac:dyDescent="0.25">
      <c r="A171" s="245">
        <v>421</v>
      </c>
      <c r="B171" s="246"/>
      <c r="C171" s="247"/>
      <c r="D171" s="161" t="s">
        <v>134</v>
      </c>
      <c r="E171" s="31"/>
      <c r="F171" s="31">
        <f t="shared" si="58"/>
        <v>0</v>
      </c>
      <c r="G171" s="31"/>
    </row>
    <row r="172" spans="1:7" x14ac:dyDescent="0.25">
      <c r="A172" s="242">
        <v>4212</v>
      </c>
      <c r="B172" s="243"/>
      <c r="C172" s="244"/>
      <c r="D172" s="44" t="s">
        <v>135</v>
      </c>
      <c r="E172" s="33"/>
      <c r="F172" s="33">
        <v>0</v>
      </c>
      <c r="G172" s="33"/>
    </row>
    <row r="173" spans="1:7" s="34" customFormat="1" ht="51" x14ac:dyDescent="0.25">
      <c r="A173" s="259" t="s">
        <v>203</v>
      </c>
      <c r="B173" s="260"/>
      <c r="C173" s="261"/>
      <c r="D173" s="119" t="s">
        <v>204</v>
      </c>
      <c r="E173" s="47">
        <f t="shared" si="58"/>
        <v>0</v>
      </c>
      <c r="F173" s="47">
        <f t="shared" si="58"/>
        <v>0</v>
      </c>
      <c r="G173" s="47" t="s">
        <v>270</v>
      </c>
    </row>
    <row r="174" spans="1:7" s="34" customFormat="1" ht="51" customHeight="1" x14ac:dyDescent="0.25">
      <c r="A174" s="253" t="s">
        <v>100</v>
      </c>
      <c r="B174" s="254"/>
      <c r="C174" s="255"/>
      <c r="D174" s="120" t="s">
        <v>101</v>
      </c>
      <c r="E174" s="46">
        <f t="shared" si="58"/>
        <v>0</v>
      </c>
      <c r="F174" s="46">
        <f t="shared" si="58"/>
        <v>0</v>
      </c>
      <c r="G174" s="46" t="s">
        <v>270</v>
      </c>
    </row>
    <row r="175" spans="1:7" s="34" customFormat="1" ht="25.5" x14ac:dyDescent="0.25">
      <c r="A175" s="256">
        <v>4</v>
      </c>
      <c r="B175" s="257"/>
      <c r="C175" s="258"/>
      <c r="D175" s="121" t="s">
        <v>14</v>
      </c>
      <c r="E175" s="31">
        <f t="shared" si="58"/>
        <v>0</v>
      </c>
      <c r="F175" s="31">
        <f t="shared" si="58"/>
        <v>0</v>
      </c>
      <c r="G175" s="31" t="s">
        <v>270</v>
      </c>
    </row>
    <row r="176" spans="1:7" s="34" customFormat="1" ht="38.25" x14ac:dyDescent="0.25">
      <c r="A176" s="245">
        <v>42</v>
      </c>
      <c r="B176" s="246"/>
      <c r="C176" s="247"/>
      <c r="D176" s="121" t="s">
        <v>29</v>
      </c>
      <c r="E176" s="31">
        <f t="shared" si="58"/>
        <v>0</v>
      </c>
      <c r="F176" s="31">
        <f t="shared" si="58"/>
        <v>0</v>
      </c>
      <c r="G176" s="31" t="s">
        <v>270</v>
      </c>
    </row>
    <row r="177" spans="1:7" s="34" customFormat="1" x14ac:dyDescent="0.25">
      <c r="A177" s="245">
        <v>421</v>
      </c>
      <c r="B177" s="246"/>
      <c r="C177" s="247"/>
      <c r="D177" s="121" t="s">
        <v>134</v>
      </c>
      <c r="E177" s="31"/>
      <c r="F177" s="31">
        <f t="shared" si="58"/>
        <v>0</v>
      </c>
      <c r="G177" s="31"/>
    </row>
    <row r="178" spans="1:7" s="34" customFormat="1" x14ac:dyDescent="0.25">
      <c r="A178" s="242">
        <v>4212</v>
      </c>
      <c r="B178" s="243"/>
      <c r="C178" s="244"/>
      <c r="D178" s="44" t="s">
        <v>135</v>
      </c>
      <c r="E178" s="33"/>
      <c r="F178" s="33">
        <v>0</v>
      </c>
      <c r="G178" s="33"/>
    </row>
    <row r="179" spans="1:7" s="122" customFormat="1" x14ac:dyDescent="0.25">
      <c r="A179" s="262" t="s">
        <v>136</v>
      </c>
      <c r="B179" s="263"/>
      <c r="C179" s="264"/>
      <c r="D179" s="43" t="s">
        <v>137</v>
      </c>
      <c r="E179" s="48">
        <f t="shared" ref="E179:F179" si="59">E180+E187+E193</f>
        <v>26372.95</v>
      </c>
      <c r="F179" s="48">
        <f t="shared" si="59"/>
        <v>58122.95</v>
      </c>
      <c r="G179" s="48" t="s">
        <v>270</v>
      </c>
    </row>
    <row r="180" spans="1:7" s="34" customFormat="1" x14ac:dyDescent="0.25">
      <c r="A180" s="259" t="s">
        <v>138</v>
      </c>
      <c r="B180" s="260"/>
      <c r="C180" s="261"/>
      <c r="D180" s="41" t="s">
        <v>139</v>
      </c>
      <c r="E180" s="47">
        <f t="shared" ref="E180:F183" si="60">E181</f>
        <v>11937.95</v>
      </c>
      <c r="F180" s="47">
        <f t="shared" si="60"/>
        <v>11937.95</v>
      </c>
      <c r="G180" s="47" t="s">
        <v>270</v>
      </c>
    </row>
    <row r="181" spans="1:7" s="34" customFormat="1" ht="15" customHeight="1" x14ac:dyDescent="0.25">
      <c r="A181" s="253" t="s">
        <v>100</v>
      </c>
      <c r="B181" s="254"/>
      <c r="C181" s="255"/>
      <c r="D181" s="42" t="s">
        <v>101</v>
      </c>
      <c r="E181" s="46">
        <f t="shared" si="60"/>
        <v>11937.95</v>
      </c>
      <c r="F181" s="46">
        <f t="shared" si="60"/>
        <v>11937.95</v>
      </c>
      <c r="G181" s="46" t="s">
        <v>270</v>
      </c>
    </row>
    <row r="182" spans="1:7" s="34" customFormat="1" ht="25.5" x14ac:dyDescent="0.25">
      <c r="A182" s="256">
        <v>4</v>
      </c>
      <c r="B182" s="257"/>
      <c r="C182" s="258"/>
      <c r="D182" s="40" t="s">
        <v>14</v>
      </c>
      <c r="E182" s="31">
        <f t="shared" si="60"/>
        <v>11937.95</v>
      </c>
      <c r="F182" s="31">
        <f t="shared" si="60"/>
        <v>11937.95</v>
      </c>
      <c r="G182" s="31" t="s">
        <v>270</v>
      </c>
    </row>
    <row r="183" spans="1:7" s="34" customFormat="1" ht="38.25" x14ac:dyDescent="0.25">
      <c r="A183" s="245">
        <v>42</v>
      </c>
      <c r="B183" s="246"/>
      <c r="C183" s="247"/>
      <c r="D183" s="40" t="s">
        <v>29</v>
      </c>
      <c r="E183" s="31">
        <v>11937.95</v>
      </c>
      <c r="F183" s="31">
        <f t="shared" si="60"/>
        <v>11937.95</v>
      </c>
      <c r="G183" s="31" t="s">
        <v>270</v>
      </c>
    </row>
    <row r="184" spans="1:7" s="34" customFormat="1" x14ac:dyDescent="0.25">
      <c r="A184" s="245">
        <v>422</v>
      </c>
      <c r="B184" s="246"/>
      <c r="C184" s="247"/>
      <c r="D184" s="40" t="s">
        <v>71</v>
      </c>
      <c r="E184" s="31"/>
      <c r="F184" s="31">
        <f t="shared" ref="F184" si="61">F185+F186</f>
        <v>11937.95</v>
      </c>
      <c r="G184" s="31"/>
    </row>
    <row r="185" spans="1:7" x14ac:dyDescent="0.25">
      <c r="A185" s="242">
        <v>4221</v>
      </c>
      <c r="B185" s="243"/>
      <c r="C185" s="244"/>
      <c r="D185" s="44" t="s">
        <v>72</v>
      </c>
      <c r="E185" s="33"/>
      <c r="F185" s="33">
        <v>5568.75</v>
      </c>
      <c r="G185" s="33"/>
    </row>
    <row r="186" spans="1:7" s="34" customFormat="1" x14ac:dyDescent="0.25">
      <c r="A186" s="242">
        <v>4223</v>
      </c>
      <c r="B186" s="243"/>
      <c r="C186" s="244"/>
      <c r="D186" s="44" t="s">
        <v>168</v>
      </c>
      <c r="E186" s="33"/>
      <c r="F186" s="33">
        <v>6369.2</v>
      </c>
      <c r="G186" s="33"/>
    </row>
    <row r="187" spans="1:7" s="34" customFormat="1" x14ac:dyDescent="0.25">
      <c r="A187" s="259" t="s">
        <v>115</v>
      </c>
      <c r="B187" s="260"/>
      <c r="C187" s="261"/>
      <c r="D187" s="41" t="s">
        <v>181</v>
      </c>
      <c r="E187" s="47">
        <f t="shared" ref="E187:F196" si="62">E188</f>
        <v>12435</v>
      </c>
      <c r="F187" s="47">
        <f t="shared" si="62"/>
        <v>44185</v>
      </c>
      <c r="G187" s="47" t="s">
        <v>270</v>
      </c>
    </row>
    <row r="188" spans="1:7" s="34" customFormat="1" x14ac:dyDescent="0.25">
      <c r="A188" s="253" t="s">
        <v>100</v>
      </c>
      <c r="B188" s="254"/>
      <c r="C188" s="255"/>
      <c r="D188" s="42" t="s">
        <v>101</v>
      </c>
      <c r="E188" s="46">
        <f t="shared" si="62"/>
        <v>12435</v>
      </c>
      <c r="F188" s="46">
        <f t="shared" si="62"/>
        <v>44185</v>
      </c>
      <c r="G188" s="46" t="s">
        <v>270</v>
      </c>
    </row>
    <row r="189" spans="1:7" s="34" customFormat="1" ht="25.5" x14ac:dyDescent="0.25">
      <c r="A189" s="256">
        <v>4</v>
      </c>
      <c r="B189" s="257"/>
      <c r="C189" s="258"/>
      <c r="D189" s="40" t="s">
        <v>14</v>
      </c>
      <c r="E189" s="31">
        <f t="shared" si="62"/>
        <v>12435</v>
      </c>
      <c r="F189" s="31">
        <f t="shared" si="62"/>
        <v>44185</v>
      </c>
      <c r="G189" s="31" t="s">
        <v>270</v>
      </c>
    </row>
    <row r="190" spans="1:7" s="34" customFormat="1" ht="25.5" x14ac:dyDescent="0.25">
      <c r="A190" s="245">
        <v>45</v>
      </c>
      <c r="B190" s="246"/>
      <c r="C190" s="247"/>
      <c r="D190" s="40" t="s">
        <v>93</v>
      </c>
      <c r="E190" s="31">
        <v>12435</v>
      </c>
      <c r="F190" s="31">
        <f t="shared" si="62"/>
        <v>44185</v>
      </c>
      <c r="G190" s="31" t="s">
        <v>270</v>
      </c>
    </row>
    <row r="191" spans="1:7" s="34" customFormat="1" ht="25.5" x14ac:dyDescent="0.25">
      <c r="A191" s="245">
        <v>451</v>
      </c>
      <c r="B191" s="246"/>
      <c r="C191" s="247"/>
      <c r="D191" s="40" t="s">
        <v>94</v>
      </c>
      <c r="E191" s="31"/>
      <c r="F191" s="31">
        <f t="shared" si="62"/>
        <v>44185</v>
      </c>
      <c r="G191" s="31"/>
    </row>
    <row r="192" spans="1:7" ht="25.5" x14ac:dyDescent="0.25">
      <c r="A192" s="242">
        <v>4511</v>
      </c>
      <c r="B192" s="243"/>
      <c r="C192" s="244"/>
      <c r="D192" s="44" t="s">
        <v>94</v>
      </c>
      <c r="E192" s="33"/>
      <c r="F192" s="33">
        <v>44185</v>
      </c>
      <c r="G192" s="33"/>
    </row>
    <row r="193" spans="1:7" s="122" customFormat="1" ht="25.5" x14ac:dyDescent="0.25">
      <c r="A193" s="259" t="s">
        <v>255</v>
      </c>
      <c r="B193" s="260"/>
      <c r="C193" s="261"/>
      <c r="D193" s="163" t="s">
        <v>256</v>
      </c>
      <c r="E193" s="47">
        <f t="shared" si="62"/>
        <v>2000</v>
      </c>
      <c r="F193" s="47">
        <f t="shared" si="62"/>
        <v>2000</v>
      </c>
      <c r="G193" s="47" t="s">
        <v>270</v>
      </c>
    </row>
    <row r="194" spans="1:7" s="34" customFormat="1" x14ac:dyDescent="0.25">
      <c r="A194" s="253" t="s">
        <v>100</v>
      </c>
      <c r="B194" s="254"/>
      <c r="C194" s="255"/>
      <c r="D194" s="164" t="s">
        <v>101</v>
      </c>
      <c r="E194" s="46">
        <f t="shared" si="62"/>
        <v>2000</v>
      </c>
      <c r="F194" s="46">
        <f t="shared" si="62"/>
        <v>2000</v>
      </c>
      <c r="G194" s="46" t="s">
        <v>270</v>
      </c>
    </row>
    <row r="195" spans="1:7" s="34" customFormat="1" ht="25.5" x14ac:dyDescent="0.25">
      <c r="A195" s="256">
        <v>4</v>
      </c>
      <c r="B195" s="257"/>
      <c r="C195" s="258"/>
      <c r="D195" s="165" t="s">
        <v>14</v>
      </c>
      <c r="E195" s="31">
        <f t="shared" si="62"/>
        <v>2000</v>
      </c>
      <c r="F195" s="31">
        <f t="shared" si="62"/>
        <v>2000</v>
      </c>
      <c r="G195" s="31" t="s">
        <v>270</v>
      </c>
    </row>
    <row r="196" spans="1:7" s="34" customFormat="1" ht="38.25" x14ac:dyDescent="0.25">
      <c r="A196" s="245">
        <v>42</v>
      </c>
      <c r="B196" s="246"/>
      <c r="C196" s="247"/>
      <c r="D196" s="165" t="s">
        <v>29</v>
      </c>
      <c r="E196" s="31">
        <v>2000</v>
      </c>
      <c r="F196" s="31">
        <f t="shared" si="62"/>
        <v>2000</v>
      </c>
      <c r="G196" s="31" t="s">
        <v>270</v>
      </c>
    </row>
    <row r="197" spans="1:7" s="34" customFormat="1" ht="25.5" x14ac:dyDescent="0.25">
      <c r="A197" s="245">
        <v>424</v>
      </c>
      <c r="B197" s="246"/>
      <c r="C197" s="247"/>
      <c r="D197" s="165" t="s">
        <v>171</v>
      </c>
      <c r="E197" s="31"/>
      <c r="F197" s="31">
        <f t="shared" ref="F197" si="63">F198</f>
        <v>2000</v>
      </c>
      <c r="G197" s="31"/>
    </row>
    <row r="198" spans="1:7" s="34" customFormat="1" x14ac:dyDescent="0.25">
      <c r="A198" s="242">
        <v>4241</v>
      </c>
      <c r="B198" s="243"/>
      <c r="C198" s="244"/>
      <c r="D198" s="44" t="s">
        <v>172</v>
      </c>
      <c r="E198" s="33"/>
      <c r="F198" s="33">
        <v>2000</v>
      </c>
      <c r="G198" s="33"/>
    </row>
    <row r="199" spans="1:7" ht="38.25" x14ac:dyDescent="0.25">
      <c r="A199" s="262" t="s">
        <v>97</v>
      </c>
      <c r="B199" s="263"/>
      <c r="C199" s="264"/>
      <c r="D199" s="43" t="s">
        <v>140</v>
      </c>
      <c r="E199" s="48">
        <f>E200+E271+E299+E310+E318+E337+E387+E393+E442+E465+E486+E513+E524+E535+E545+E570</f>
        <v>5922464.8999999994</v>
      </c>
      <c r="F199" s="48">
        <f>F200+F271+F299+F310+F318+F337+F387+F393+F442+F465+F486+F513+F524+F535+F545+F570+F576</f>
        <v>5082171.54</v>
      </c>
      <c r="G199" s="48">
        <f t="shared" ref="G199:G203" si="64">F199/E199*100</f>
        <v>85.811762936746163</v>
      </c>
    </row>
    <row r="200" spans="1:7" s="34" customFormat="1" x14ac:dyDescent="0.25">
      <c r="A200" s="259" t="s">
        <v>99</v>
      </c>
      <c r="B200" s="260"/>
      <c r="C200" s="261"/>
      <c r="D200" s="41" t="s">
        <v>11</v>
      </c>
      <c r="E200" s="47">
        <f>E201+E215+E220+E233+E238+E255+E266</f>
        <v>50136.369999999995</v>
      </c>
      <c r="F200" s="47">
        <f>F201+F215+F220+F233+F238+F255+F266</f>
        <v>21780.28</v>
      </c>
      <c r="G200" s="47">
        <f t="shared" si="64"/>
        <v>43.442076081694786</v>
      </c>
    </row>
    <row r="201" spans="1:7" s="34" customFormat="1" x14ac:dyDescent="0.25">
      <c r="A201" s="253" t="s">
        <v>141</v>
      </c>
      <c r="B201" s="254"/>
      <c r="C201" s="255"/>
      <c r="D201" s="42" t="s">
        <v>142</v>
      </c>
      <c r="E201" s="46">
        <f t="shared" ref="E201:F202" si="65">E202</f>
        <v>17736.37</v>
      </c>
      <c r="F201" s="46">
        <f t="shared" si="65"/>
        <v>10174.36</v>
      </c>
      <c r="G201" s="46">
        <f t="shared" si="64"/>
        <v>57.364387414110105</v>
      </c>
    </row>
    <row r="202" spans="1:7" s="34" customFormat="1" x14ac:dyDescent="0.25">
      <c r="A202" s="256">
        <v>3</v>
      </c>
      <c r="B202" s="257"/>
      <c r="C202" s="258"/>
      <c r="D202" s="40" t="s">
        <v>12</v>
      </c>
      <c r="E202" s="31">
        <f t="shared" si="65"/>
        <v>17736.37</v>
      </c>
      <c r="F202" s="31">
        <f t="shared" si="65"/>
        <v>10174.36</v>
      </c>
      <c r="G202" s="31">
        <f t="shared" si="64"/>
        <v>57.364387414110105</v>
      </c>
    </row>
    <row r="203" spans="1:7" s="34" customFormat="1" x14ac:dyDescent="0.25">
      <c r="A203" s="245">
        <v>32</v>
      </c>
      <c r="B203" s="246"/>
      <c r="C203" s="247"/>
      <c r="D203" s="40" t="s">
        <v>22</v>
      </c>
      <c r="E203" s="31">
        <v>17736.37</v>
      </c>
      <c r="F203" s="31">
        <f t="shared" ref="F203" si="66">F204+F206+F209+F212</f>
        <v>10174.36</v>
      </c>
      <c r="G203" s="31">
        <f t="shared" si="64"/>
        <v>57.364387414110105</v>
      </c>
    </row>
    <row r="204" spans="1:7" s="34" customFormat="1" x14ac:dyDescent="0.25">
      <c r="A204" s="245">
        <v>321</v>
      </c>
      <c r="B204" s="246"/>
      <c r="C204" s="247"/>
      <c r="D204" s="40" t="s">
        <v>54</v>
      </c>
      <c r="E204" s="31"/>
      <c r="F204" s="31">
        <f t="shared" ref="F204" si="67">F205</f>
        <v>630.24</v>
      </c>
      <c r="G204" s="31"/>
    </row>
    <row r="205" spans="1:7" s="122" customFormat="1" x14ac:dyDescent="0.25">
      <c r="A205" s="242">
        <v>3211</v>
      </c>
      <c r="B205" s="243"/>
      <c r="C205" s="244"/>
      <c r="D205" s="44" t="s">
        <v>64</v>
      </c>
      <c r="E205" s="33"/>
      <c r="F205" s="33">
        <v>630.24</v>
      </c>
      <c r="G205" s="33"/>
    </row>
    <row r="206" spans="1:7" s="34" customFormat="1" x14ac:dyDescent="0.25">
      <c r="A206" s="245">
        <v>322</v>
      </c>
      <c r="B206" s="246"/>
      <c r="C206" s="247"/>
      <c r="D206" s="40" t="s">
        <v>56</v>
      </c>
      <c r="E206" s="31"/>
      <c r="F206" s="31">
        <f t="shared" ref="F206" si="68">F207+F208</f>
        <v>3728.13</v>
      </c>
      <c r="G206" s="31"/>
    </row>
    <row r="207" spans="1:7" s="34" customFormat="1" x14ac:dyDescent="0.25">
      <c r="A207" s="242">
        <v>3223</v>
      </c>
      <c r="B207" s="243"/>
      <c r="C207" s="244"/>
      <c r="D207" s="44" t="s">
        <v>79</v>
      </c>
      <c r="E207" s="33"/>
      <c r="F207" s="33">
        <v>3728.13</v>
      </c>
      <c r="G207" s="33"/>
    </row>
    <row r="208" spans="1:7" s="34" customFormat="1" x14ac:dyDescent="0.25">
      <c r="A208" s="242">
        <v>3225</v>
      </c>
      <c r="B208" s="243"/>
      <c r="C208" s="244"/>
      <c r="D208" s="44" t="s">
        <v>103</v>
      </c>
      <c r="E208" s="33"/>
      <c r="F208" s="33">
        <v>0</v>
      </c>
      <c r="G208" s="33"/>
    </row>
    <row r="209" spans="1:7" s="34" customFormat="1" x14ac:dyDescent="0.25">
      <c r="A209" s="245">
        <v>323</v>
      </c>
      <c r="B209" s="246"/>
      <c r="C209" s="247"/>
      <c r="D209" s="40" t="s">
        <v>69</v>
      </c>
      <c r="E209" s="31"/>
      <c r="F209" s="31">
        <f t="shared" ref="F209" si="69">F210+F211</f>
        <v>2497.1400000000003</v>
      </c>
      <c r="G209" s="31"/>
    </row>
    <row r="210" spans="1:7" s="34" customFormat="1" x14ac:dyDescent="0.25">
      <c r="A210" s="242">
        <v>3231</v>
      </c>
      <c r="B210" s="243"/>
      <c r="C210" s="244"/>
      <c r="D210" s="44" t="s">
        <v>105</v>
      </c>
      <c r="E210" s="33"/>
      <c r="F210" s="33">
        <v>1207.1400000000001</v>
      </c>
      <c r="G210" s="33"/>
    </row>
    <row r="211" spans="1:7" s="34" customFormat="1" x14ac:dyDescent="0.25">
      <c r="A211" s="242">
        <v>3239</v>
      </c>
      <c r="B211" s="243"/>
      <c r="C211" s="244"/>
      <c r="D211" s="44" t="s">
        <v>86</v>
      </c>
      <c r="E211" s="33"/>
      <c r="F211" s="33">
        <v>1290</v>
      </c>
      <c r="G211" s="33"/>
    </row>
    <row r="212" spans="1:7" ht="25.5" x14ac:dyDescent="0.25">
      <c r="A212" s="245">
        <v>329</v>
      </c>
      <c r="B212" s="246"/>
      <c r="C212" s="247"/>
      <c r="D212" s="40" t="s">
        <v>59</v>
      </c>
      <c r="E212" s="31"/>
      <c r="F212" s="31">
        <f t="shared" ref="F212" si="70">F213+F214</f>
        <v>3318.85</v>
      </c>
      <c r="G212" s="31"/>
    </row>
    <row r="213" spans="1:7" s="34" customFormat="1" x14ac:dyDescent="0.25">
      <c r="A213" s="242">
        <v>3293</v>
      </c>
      <c r="B213" s="243"/>
      <c r="C213" s="244"/>
      <c r="D213" s="44" t="s">
        <v>95</v>
      </c>
      <c r="E213" s="33"/>
      <c r="F213" s="33">
        <v>577.6</v>
      </c>
      <c r="G213" s="33"/>
    </row>
    <row r="214" spans="1:7" ht="25.5" x14ac:dyDescent="0.25">
      <c r="A214" s="242">
        <v>3299</v>
      </c>
      <c r="B214" s="243"/>
      <c r="C214" s="244"/>
      <c r="D214" s="44" t="s">
        <v>59</v>
      </c>
      <c r="E214" s="33"/>
      <c r="F214" s="33">
        <v>2741.25</v>
      </c>
      <c r="G214" s="33"/>
    </row>
    <row r="215" spans="1:7" ht="38.25" x14ac:dyDescent="0.25">
      <c r="A215" s="253" t="s">
        <v>143</v>
      </c>
      <c r="B215" s="254"/>
      <c r="C215" s="255"/>
      <c r="D215" s="42" t="s">
        <v>144</v>
      </c>
      <c r="E215" s="46">
        <f t="shared" ref="E215:F218" si="71">E216</f>
        <v>0</v>
      </c>
      <c r="F215" s="46">
        <f t="shared" si="71"/>
        <v>0</v>
      </c>
      <c r="G215" s="46" t="s">
        <v>270</v>
      </c>
    </row>
    <row r="216" spans="1:7" s="34" customFormat="1" x14ac:dyDescent="0.25">
      <c r="A216" s="256">
        <v>3</v>
      </c>
      <c r="B216" s="257"/>
      <c r="C216" s="258"/>
      <c r="D216" s="40" t="s">
        <v>12</v>
      </c>
      <c r="E216" s="31">
        <f t="shared" si="71"/>
        <v>0</v>
      </c>
      <c r="F216" s="31">
        <f t="shared" si="71"/>
        <v>0</v>
      </c>
      <c r="G216" s="31" t="s">
        <v>270</v>
      </c>
    </row>
    <row r="217" spans="1:7" x14ac:dyDescent="0.25">
      <c r="A217" s="245">
        <v>32</v>
      </c>
      <c r="B217" s="246"/>
      <c r="C217" s="247"/>
      <c r="D217" s="40" t="s">
        <v>22</v>
      </c>
      <c r="E217" s="31">
        <f t="shared" si="71"/>
        <v>0</v>
      </c>
      <c r="F217" s="31">
        <f t="shared" si="71"/>
        <v>0</v>
      </c>
      <c r="G217" s="31" t="s">
        <v>270</v>
      </c>
    </row>
    <row r="218" spans="1:7" x14ac:dyDescent="0.25">
      <c r="A218" s="245">
        <v>323</v>
      </c>
      <c r="B218" s="246"/>
      <c r="C218" s="247"/>
      <c r="D218" s="40" t="s">
        <v>69</v>
      </c>
      <c r="E218" s="31"/>
      <c r="F218" s="31">
        <f t="shared" si="71"/>
        <v>0</v>
      </c>
      <c r="G218" s="31"/>
    </row>
    <row r="219" spans="1:7" s="34" customFormat="1" x14ac:dyDescent="0.25">
      <c r="A219" s="242">
        <v>3239</v>
      </c>
      <c r="B219" s="243"/>
      <c r="C219" s="244"/>
      <c r="D219" s="44" t="s">
        <v>86</v>
      </c>
      <c r="E219" s="33"/>
      <c r="F219" s="33"/>
      <c r="G219" s="33"/>
    </row>
    <row r="220" spans="1:7" ht="25.5" x14ac:dyDescent="0.25">
      <c r="A220" s="253" t="s">
        <v>145</v>
      </c>
      <c r="B220" s="254"/>
      <c r="C220" s="255"/>
      <c r="D220" s="42" t="s">
        <v>146</v>
      </c>
      <c r="E220" s="46">
        <f t="shared" ref="E220:F221" si="72">E221</f>
        <v>4000</v>
      </c>
      <c r="F220" s="46">
        <f t="shared" si="72"/>
        <v>986.16000000000008</v>
      </c>
      <c r="G220" s="46">
        <f t="shared" ref="G220:G222" si="73">F220/E220*100</f>
        <v>24.654</v>
      </c>
    </row>
    <row r="221" spans="1:7" x14ac:dyDescent="0.25">
      <c r="A221" s="256">
        <v>3</v>
      </c>
      <c r="B221" s="257"/>
      <c r="C221" s="258"/>
      <c r="D221" s="40" t="s">
        <v>12</v>
      </c>
      <c r="E221" s="31">
        <f t="shared" si="72"/>
        <v>4000</v>
      </c>
      <c r="F221" s="31">
        <f t="shared" si="72"/>
        <v>986.16000000000008</v>
      </c>
      <c r="G221" s="31">
        <f t="shared" si="73"/>
        <v>24.654</v>
      </c>
    </row>
    <row r="222" spans="1:7" s="34" customFormat="1" x14ac:dyDescent="0.25">
      <c r="A222" s="245">
        <v>32</v>
      </c>
      <c r="B222" s="246"/>
      <c r="C222" s="247"/>
      <c r="D222" s="40" t="s">
        <v>22</v>
      </c>
      <c r="E222" s="31">
        <v>4000</v>
      </c>
      <c r="F222" s="31">
        <f>F223+F225+F227+F230</f>
        <v>986.16000000000008</v>
      </c>
      <c r="G222" s="31">
        <f t="shared" si="73"/>
        <v>24.654</v>
      </c>
    </row>
    <row r="223" spans="1:7" s="34" customFormat="1" x14ac:dyDescent="0.25">
      <c r="A223" s="245">
        <v>321</v>
      </c>
      <c r="B223" s="246"/>
      <c r="C223" s="247"/>
      <c r="D223" s="40" t="s">
        <v>54</v>
      </c>
      <c r="E223" s="31"/>
      <c r="F223" s="31">
        <f t="shared" ref="F223" si="74">F224</f>
        <v>79.739999999999995</v>
      </c>
      <c r="G223" s="31"/>
    </row>
    <row r="224" spans="1:7" s="34" customFormat="1" x14ac:dyDescent="0.25">
      <c r="A224" s="242">
        <v>3211</v>
      </c>
      <c r="B224" s="243"/>
      <c r="C224" s="244"/>
      <c r="D224" s="44" t="s">
        <v>64</v>
      </c>
      <c r="E224" s="33"/>
      <c r="F224" s="33">
        <v>79.739999999999995</v>
      </c>
      <c r="G224" s="33"/>
    </row>
    <row r="225" spans="1:10" s="34" customFormat="1" x14ac:dyDescent="0.25">
      <c r="A225" s="245">
        <v>322</v>
      </c>
      <c r="B225" s="246"/>
      <c r="C225" s="247"/>
      <c r="D225" s="191" t="s">
        <v>56</v>
      </c>
      <c r="E225" s="31"/>
      <c r="F225" s="31">
        <f>F226</f>
        <v>406.42</v>
      </c>
      <c r="G225" s="31"/>
    </row>
    <row r="226" spans="1:10" x14ac:dyDescent="0.25">
      <c r="A226" s="242">
        <v>3223</v>
      </c>
      <c r="B226" s="243"/>
      <c r="C226" s="244"/>
      <c r="D226" s="44" t="s">
        <v>79</v>
      </c>
      <c r="E226" s="33"/>
      <c r="F226" s="33">
        <v>406.42</v>
      </c>
      <c r="G226" s="33"/>
    </row>
    <row r="227" spans="1:10" s="34" customFormat="1" x14ac:dyDescent="0.25">
      <c r="A227" s="245">
        <v>323</v>
      </c>
      <c r="B227" s="246"/>
      <c r="C227" s="247"/>
      <c r="D227" s="191" t="s">
        <v>69</v>
      </c>
      <c r="E227" s="31"/>
      <c r="F227" s="31">
        <f t="shared" ref="F227" si="75">F228+F229</f>
        <v>500</v>
      </c>
      <c r="G227" s="31"/>
    </row>
    <row r="228" spans="1:10" s="34" customFormat="1" x14ac:dyDescent="0.25">
      <c r="A228" s="242">
        <v>3231</v>
      </c>
      <c r="B228" s="243"/>
      <c r="C228" s="244"/>
      <c r="D228" s="44" t="s">
        <v>105</v>
      </c>
      <c r="E228" s="33"/>
      <c r="F228" s="33">
        <v>500</v>
      </c>
      <c r="G228" s="33"/>
    </row>
    <row r="229" spans="1:10" s="34" customFormat="1" x14ac:dyDescent="0.25">
      <c r="A229" s="242">
        <v>3239</v>
      </c>
      <c r="B229" s="243"/>
      <c r="C229" s="244"/>
      <c r="D229" s="44" t="s">
        <v>86</v>
      </c>
      <c r="E229" s="33"/>
      <c r="F229" s="33">
        <v>0</v>
      </c>
      <c r="G229" s="33"/>
    </row>
    <row r="230" spans="1:10" s="34" customFormat="1" ht="25.5" x14ac:dyDescent="0.25">
      <c r="A230" s="245">
        <v>329</v>
      </c>
      <c r="B230" s="246"/>
      <c r="C230" s="247"/>
      <c r="D230" s="40" t="s">
        <v>59</v>
      </c>
      <c r="E230" s="31"/>
      <c r="F230" s="31">
        <f t="shared" ref="F230" si="76">F231+F232</f>
        <v>0</v>
      </c>
      <c r="G230" s="31"/>
    </row>
    <row r="231" spans="1:10" x14ac:dyDescent="0.25">
      <c r="A231" s="242">
        <v>3293</v>
      </c>
      <c r="B231" s="243"/>
      <c r="C231" s="244"/>
      <c r="D231" s="44" t="s">
        <v>95</v>
      </c>
      <c r="E231" s="33"/>
      <c r="F231" s="33"/>
      <c r="G231" s="33"/>
    </row>
    <row r="232" spans="1:10" s="34" customFormat="1" ht="25.5" x14ac:dyDescent="0.25">
      <c r="A232" s="242">
        <v>3299</v>
      </c>
      <c r="B232" s="243"/>
      <c r="C232" s="244"/>
      <c r="D232" s="44" t="s">
        <v>59</v>
      </c>
      <c r="E232" s="33"/>
      <c r="F232" s="33">
        <v>0</v>
      </c>
      <c r="G232" s="33"/>
    </row>
    <row r="233" spans="1:10" s="122" customFormat="1" ht="25.5" x14ac:dyDescent="0.25">
      <c r="A233" s="253" t="s">
        <v>147</v>
      </c>
      <c r="B233" s="254"/>
      <c r="C233" s="255"/>
      <c r="D233" s="42" t="s">
        <v>148</v>
      </c>
      <c r="E233" s="46">
        <f t="shared" ref="E233:F236" si="77">E234</f>
        <v>0</v>
      </c>
      <c r="F233" s="46">
        <f t="shared" si="77"/>
        <v>0</v>
      </c>
      <c r="G233" s="46" t="s">
        <v>270</v>
      </c>
    </row>
    <row r="234" spans="1:10" s="34" customFormat="1" x14ac:dyDescent="0.25">
      <c r="A234" s="256">
        <v>3</v>
      </c>
      <c r="B234" s="257"/>
      <c r="C234" s="258"/>
      <c r="D234" s="40" t="s">
        <v>12</v>
      </c>
      <c r="E234" s="31">
        <f t="shared" si="77"/>
        <v>0</v>
      </c>
      <c r="F234" s="31">
        <f t="shared" si="77"/>
        <v>0</v>
      </c>
      <c r="G234" s="31" t="s">
        <v>270</v>
      </c>
    </row>
    <row r="235" spans="1:10" s="122" customFormat="1" x14ac:dyDescent="0.25">
      <c r="A235" s="245">
        <v>32</v>
      </c>
      <c r="B235" s="246"/>
      <c r="C235" s="247"/>
      <c r="D235" s="40" t="s">
        <v>22</v>
      </c>
      <c r="E235" s="31">
        <f t="shared" si="77"/>
        <v>0</v>
      </c>
      <c r="F235" s="31">
        <f t="shared" si="77"/>
        <v>0</v>
      </c>
      <c r="G235" s="31" t="s">
        <v>270</v>
      </c>
      <c r="H235"/>
      <c r="I235"/>
      <c r="J235"/>
    </row>
    <row r="236" spans="1:10" x14ac:dyDescent="0.25">
      <c r="A236" s="245">
        <v>323</v>
      </c>
      <c r="B236" s="246"/>
      <c r="C236" s="247"/>
      <c r="D236" s="40" t="s">
        <v>69</v>
      </c>
      <c r="E236" s="31"/>
      <c r="F236" s="31">
        <f t="shared" si="77"/>
        <v>0</v>
      </c>
      <c r="G236" s="31"/>
    </row>
    <row r="237" spans="1:10" s="34" customFormat="1" x14ac:dyDescent="0.25">
      <c r="A237" s="242">
        <v>3237</v>
      </c>
      <c r="B237" s="243"/>
      <c r="C237" s="244"/>
      <c r="D237" s="44" t="s">
        <v>70</v>
      </c>
      <c r="E237" s="33"/>
      <c r="F237" s="33">
        <v>0</v>
      </c>
      <c r="G237" s="33"/>
    </row>
    <row r="238" spans="1:10" x14ac:dyDescent="0.25">
      <c r="A238" s="253" t="s">
        <v>149</v>
      </c>
      <c r="B238" s="254"/>
      <c r="C238" s="255"/>
      <c r="D238" s="42" t="s">
        <v>150</v>
      </c>
      <c r="E238" s="46">
        <f t="shared" ref="E238:F238" si="78">E239</f>
        <v>9800</v>
      </c>
      <c r="F238" s="46">
        <f t="shared" si="78"/>
        <v>5108.33</v>
      </c>
      <c r="G238" s="46">
        <f t="shared" ref="G238:G240" si="79">F238/E238*100</f>
        <v>52.125816326530618</v>
      </c>
    </row>
    <row r="239" spans="1:10" x14ac:dyDescent="0.25">
      <c r="A239" s="256">
        <v>3</v>
      </c>
      <c r="B239" s="257"/>
      <c r="C239" s="258"/>
      <c r="D239" s="40" t="s">
        <v>12</v>
      </c>
      <c r="E239" s="31">
        <f t="shared" ref="E239:F239" si="80">E240+E243+E252</f>
        <v>9800</v>
      </c>
      <c r="F239" s="31">
        <f t="shared" si="80"/>
        <v>5108.33</v>
      </c>
      <c r="G239" s="31">
        <f t="shared" si="79"/>
        <v>52.125816326530618</v>
      </c>
    </row>
    <row r="240" spans="1:10" s="34" customFormat="1" x14ac:dyDescent="0.25">
      <c r="A240" s="245">
        <v>31</v>
      </c>
      <c r="B240" s="246"/>
      <c r="C240" s="247"/>
      <c r="D240" s="40" t="s">
        <v>13</v>
      </c>
      <c r="E240" s="31">
        <v>1400</v>
      </c>
      <c r="F240" s="31">
        <f t="shared" ref="F240:F241" si="81">F241</f>
        <v>950</v>
      </c>
      <c r="G240" s="31">
        <f t="shared" si="79"/>
        <v>67.857142857142861</v>
      </c>
    </row>
    <row r="241" spans="1:7" s="34" customFormat="1" x14ac:dyDescent="0.25">
      <c r="A241" s="245">
        <v>312</v>
      </c>
      <c r="B241" s="246"/>
      <c r="C241" s="247"/>
      <c r="D241" s="40" t="s">
        <v>51</v>
      </c>
      <c r="E241" s="31"/>
      <c r="F241" s="31">
        <f t="shared" si="81"/>
        <v>950</v>
      </c>
      <c r="G241" s="31"/>
    </row>
    <row r="242" spans="1:7" s="34" customFormat="1" x14ac:dyDescent="0.25">
      <c r="A242" s="242">
        <v>3121</v>
      </c>
      <c r="B242" s="243"/>
      <c r="C242" s="244"/>
      <c r="D242" s="44" t="s">
        <v>51</v>
      </c>
      <c r="E242" s="33"/>
      <c r="F242" s="33">
        <v>950</v>
      </c>
      <c r="G242" s="33"/>
    </row>
    <row r="243" spans="1:7" s="34" customFormat="1" x14ac:dyDescent="0.25">
      <c r="A243" s="245">
        <v>32</v>
      </c>
      <c r="B243" s="246"/>
      <c r="C243" s="247"/>
      <c r="D243" s="40" t="s">
        <v>22</v>
      </c>
      <c r="E243" s="31">
        <v>8400</v>
      </c>
      <c r="F243" s="31">
        <f t="shared" ref="F243" si="82">F244+F246+F250</f>
        <v>4158.33</v>
      </c>
      <c r="G243" s="31">
        <f t="shared" ref="G243" si="83">F243/E243*100</f>
        <v>49.503928571428567</v>
      </c>
    </row>
    <row r="244" spans="1:7" x14ac:dyDescent="0.25">
      <c r="A244" s="245">
        <v>321</v>
      </c>
      <c r="B244" s="246"/>
      <c r="C244" s="247"/>
      <c r="D244" s="40" t="s">
        <v>54</v>
      </c>
      <c r="E244" s="31"/>
      <c r="F244" s="31">
        <f t="shared" ref="F244" si="84">F245</f>
        <v>532</v>
      </c>
      <c r="G244" s="31"/>
    </row>
    <row r="245" spans="1:7" s="34" customFormat="1" x14ac:dyDescent="0.25">
      <c r="A245" s="242">
        <v>3211</v>
      </c>
      <c r="B245" s="243"/>
      <c r="C245" s="244"/>
      <c r="D245" s="44" t="s">
        <v>64</v>
      </c>
      <c r="E245" s="33"/>
      <c r="F245" s="33">
        <v>532</v>
      </c>
      <c r="G245" s="33"/>
    </row>
    <row r="246" spans="1:7" s="34" customFormat="1" x14ac:dyDescent="0.25">
      <c r="A246" s="245">
        <v>323</v>
      </c>
      <c r="B246" s="246"/>
      <c r="C246" s="247"/>
      <c r="D246" s="40" t="s">
        <v>69</v>
      </c>
      <c r="E246" s="31"/>
      <c r="F246" s="31">
        <f t="shared" ref="F246" si="85">F247+F248+F249</f>
        <v>0</v>
      </c>
      <c r="G246" s="31"/>
    </row>
    <row r="247" spans="1:7" s="34" customFormat="1" x14ac:dyDescent="0.25">
      <c r="A247" s="242">
        <v>3236</v>
      </c>
      <c r="B247" s="243"/>
      <c r="C247" s="244"/>
      <c r="D247" s="44" t="s">
        <v>84</v>
      </c>
      <c r="E247" s="33"/>
      <c r="F247" s="33">
        <v>0</v>
      </c>
      <c r="G247" s="33"/>
    </row>
    <row r="248" spans="1:7" s="34" customFormat="1" x14ac:dyDescent="0.25">
      <c r="A248" s="242">
        <v>3237</v>
      </c>
      <c r="B248" s="243"/>
      <c r="C248" s="244"/>
      <c r="D248" s="44" t="s">
        <v>70</v>
      </c>
      <c r="E248" s="33"/>
      <c r="F248" s="33">
        <v>0</v>
      </c>
      <c r="G248" s="33"/>
    </row>
    <row r="249" spans="1:7" x14ac:dyDescent="0.25">
      <c r="A249" s="242">
        <v>3239</v>
      </c>
      <c r="B249" s="243"/>
      <c r="C249" s="244"/>
      <c r="D249" s="44" t="s">
        <v>86</v>
      </c>
      <c r="E249" s="33"/>
      <c r="F249" s="33">
        <v>0</v>
      </c>
      <c r="G249" s="33"/>
    </row>
    <row r="250" spans="1:7" s="34" customFormat="1" ht="25.5" x14ac:dyDescent="0.25">
      <c r="A250" s="245">
        <v>329</v>
      </c>
      <c r="B250" s="246"/>
      <c r="C250" s="247"/>
      <c r="D250" s="40" t="s">
        <v>59</v>
      </c>
      <c r="E250" s="31"/>
      <c r="F250" s="31">
        <f t="shared" ref="F250" si="86">F251</f>
        <v>3626.33</v>
      </c>
      <c r="G250" s="31"/>
    </row>
    <row r="251" spans="1:7" s="34" customFormat="1" ht="25.5" x14ac:dyDescent="0.25">
      <c r="A251" s="242">
        <v>3299</v>
      </c>
      <c r="B251" s="243"/>
      <c r="C251" s="244"/>
      <c r="D251" s="44" t="s">
        <v>59</v>
      </c>
      <c r="E251" s="33"/>
      <c r="F251" s="33">
        <v>3626.33</v>
      </c>
      <c r="G251" s="33"/>
    </row>
    <row r="252" spans="1:7" ht="38.25" x14ac:dyDescent="0.25">
      <c r="A252" s="245">
        <v>37</v>
      </c>
      <c r="B252" s="246"/>
      <c r="C252" s="247"/>
      <c r="D252" s="152" t="s">
        <v>107</v>
      </c>
      <c r="E252" s="31">
        <f t="shared" ref="E252:F253" si="87">E253</f>
        <v>0</v>
      </c>
      <c r="F252" s="31">
        <f t="shared" si="87"/>
        <v>0</v>
      </c>
      <c r="G252" s="31" t="s">
        <v>270</v>
      </c>
    </row>
    <row r="253" spans="1:7" s="34" customFormat="1" ht="25.5" x14ac:dyDescent="0.25">
      <c r="A253" s="245">
        <v>372</v>
      </c>
      <c r="B253" s="246"/>
      <c r="C253" s="247"/>
      <c r="D253" s="152" t="s">
        <v>76</v>
      </c>
      <c r="E253" s="31"/>
      <c r="F253" s="31">
        <f t="shared" si="87"/>
        <v>0</v>
      </c>
      <c r="G253" s="31"/>
    </row>
    <row r="254" spans="1:7" ht="25.5" x14ac:dyDescent="0.25">
      <c r="A254" s="242">
        <v>3722</v>
      </c>
      <c r="B254" s="243"/>
      <c r="C254" s="244"/>
      <c r="D254" s="44" t="s">
        <v>78</v>
      </c>
      <c r="E254" s="33"/>
      <c r="F254" s="33"/>
      <c r="G254" s="33"/>
    </row>
    <row r="255" spans="1:7" x14ac:dyDescent="0.25">
      <c r="A255" s="253" t="s">
        <v>151</v>
      </c>
      <c r="B255" s="254"/>
      <c r="C255" s="255"/>
      <c r="D255" s="42" t="s">
        <v>152</v>
      </c>
      <c r="E255" s="46">
        <f t="shared" ref="E255:F256" si="88">E256</f>
        <v>18600</v>
      </c>
      <c r="F255" s="46">
        <f t="shared" si="88"/>
        <v>5511.43</v>
      </c>
      <c r="G255" s="46">
        <f t="shared" ref="G255:G257" si="89">F255/E255*100</f>
        <v>29.631344086021507</v>
      </c>
    </row>
    <row r="256" spans="1:7" x14ac:dyDescent="0.25">
      <c r="A256" s="256">
        <v>3</v>
      </c>
      <c r="B256" s="257"/>
      <c r="C256" s="258"/>
      <c r="D256" s="40" t="s">
        <v>12</v>
      </c>
      <c r="E256" s="31">
        <f t="shared" si="88"/>
        <v>18600</v>
      </c>
      <c r="F256" s="31">
        <f t="shared" si="88"/>
        <v>5511.43</v>
      </c>
      <c r="G256" s="31">
        <f t="shared" si="89"/>
        <v>29.631344086021507</v>
      </c>
    </row>
    <row r="257" spans="1:7" s="34" customFormat="1" x14ac:dyDescent="0.25">
      <c r="A257" s="245">
        <v>32</v>
      </c>
      <c r="B257" s="246"/>
      <c r="C257" s="247"/>
      <c r="D257" s="40" t="s">
        <v>22</v>
      </c>
      <c r="E257" s="31">
        <v>18600</v>
      </c>
      <c r="F257" s="31">
        <f>F258+F260+F264</f>
        <v>5511.43</v>
      </c>
      <c r="G257" s="31">
        <f t="shared" si="89"/>
        <v>29.631344086021507</v>
      </c>
    </row>
    <row r="258" spans="1:7" x14ac:dyDescent="0.25">
      <c r="A258" s="245">
        <v>321</v>
      </c>
      <c r="B258" s="246"/>
      <c r="C258" s="247"/>
      <c r="D258" s="191" t="s">
        <v>54</v>
      </c>
      <c r="E258" s="31"/>
      <c r="F258" s="31">
        <f>F259</f>
        <v>4500</v>
      </c>
      <c r="G258" s="31"/>
    </row>
    <row r="259" spans="1:7" s="34" customFormat="1" x14ac:dyDescent="0.25">
      <c r="A259" s="242">
        <v>3211</v>
      </c>
      <c r="B259" s="243"/>
      <c r="C259" s="244"/>
      <c r="D259" s="44" t="s">
        <v>64</v>
      </c>
      <c r="E259" s="33"/>
      <c r="F259" s="33">
        <v>4500</v>
      </c>
      <c r="G259" s="33"/>
    </row>
    <row r="260" spans="1:7" s="34" customFormat="1" x14ac:dyDescent="0.25">
      <c r="A260" s="245">
        <v>322</v>
      </c>
      <c r="B260" s="246"/>
      <c r="C260" s="247"/>
      <c r="D260" s="40" t="s">
        <v>56</v>
      </c>
      <c r="E260" s="31"/>
      <c r="F260" s="31">
        <f>F261+F262+F263</f>
        <v>0</v>
      </c>
      <c r="G260" s="31"/>
    </row>
    <row r="261" spans="1:7" s="122" customFormat="1" ht="25.5" x14ac:dyDescent="0.25">
      <c r="A261" s="242">
        <v>3221</v>
      </c>
      <c r="B261" s="243"/>
      <c r="C261" s="244"/>
      <c r="D261" s="44" t="s">
        <v>102</v>
      </c>
      <c r="E261" s="33"/>
      <c r="F261" s="33">
        <v>0</v>
      </c>
      <c r="G261" s="33"/>
    </row>
    <row r="262" spans="1:7" s="34" customFormat="1" ht="25.5" x14ac:dyDescent="0.25">
      <c r="A262" s="242">
        <v>3224</v>
      </c>
      <c r="B262" s="243"/>
      <c r="C262" s="244"/>
      <c r="D262" s="44" t="s">
        <v>110</v>
      </c>
      <c r="E262" s="33"/>
      <c r="F262" s="33"/>
      <c r="G262" s="33"/>
    </row>
    <row r="263" spans="1:7" s="34" customFormat="1" x14ac:dyDescent="0.25">
      <c r="A263" s="242">
        <v>3225</v>
      </c>
      <c r="B263" s="243"/>
      <c r="C263" s="244"/>
      <c r="D263" s="44" t="s">
        <v>103</v>
      </c>
      <c r="E263" s="33"/>
      <c r="F263" s="33">
        <v>0</v>
      </c>
      <c r="G263" s="33"/>
    </row>
    <row r="264" spans="1:7" s="34" customFormat="1" ht="25.5" x14ac:dyDescent="0.25">
      <c r="A264" s="245">
        <v>329</v>
      </c>
      <c r="B264" s="246"/>
      <c r="C264" s="247"/>
      <c r="D264" s="40" t="s">
        <v>59</v>
      </c>
      <c r="E264" s="31"/>
      <c r="F264" s="31">
        <f t="shared" ref="F264" si="90">F265</f>
        <v>1011.43</v>
      </c>
      <c r="G264" s="31"/>
    </row>
    <row r="265" spans="1:7" s="34" customFormat="1" ht="25.5" x14ac:dyDescent="0.25">
      <c r="A265" s="242">
        <v>3299</v>
      </c>
      <c r="B265" s="243"/>
      <c r="C265" s="244"/>
      <c r="D265" s="44" t="s">
        <v>59</v>
      </c>
      <c r="E265" s="33"/>
      <c r="F265" s="33">
        <v>1011.43</v>
      </c>
      <c r="G265" s="33"/>
    </row>
    <row r="266" spans="1:7" s="122" customFormat="1" ht="25.5" x14ac:dyDescent="0.25">
      <c r="A266" s="253" t="s">
        <v>180</v>
      </c>
      <c r="B266" s="254"/>
      <c r="C266" s="255"/>
      <c r="D266" s="188" t="s">
        <v>179</v>
      </c>
      <c r="E266" s="46">
        <f t="shared" ref="E266:F267" si="91">E267</f>
        <v>0</v>
      </c>
      <c r="F266" s="46">
        <f t="shared" si="91"/>
        <v>0</v>
      </c>
      <c r="G266" s="46" t="s">
        <v>270</v>
      </c>
    </row>
    <row r="267" spans="1:7" s="34" customFormat="1" x14ac:dyDescent="0.25">
      <c r="A267" s="256">
        <v>3</v>
      </c>
      <c r="B267" s="257"/>
      <c r="C267" s="258"/>
      <c r="D267" s="187" t="s">
        <v>12</v>
      </c>
      <c r="E267" s="31">
        <f t="shared" si="91"/>
        <v>0</v>
      </c>
      <c r="F267" s="31">
        <f t="shared" si="91"/>
        <v>0</v>
      </c>
      <c r="G267" s="31" t="s">
        <v>270</v>
      </c>
    </row>
    <row r="268" spans="1:7" x14ac:dyDescent="0.25">
      <c r="A268" s="245">
        <v>32</v>
      </c>
      <c r="B268" s="246"/>
      <c r="C268" s="247"/>
      <c r="D268" s="187" t="s">
        <v>22</v>
      </c>
      <c r="E268" s="31">
        <v>0</v>
      </c>
      <c r="F268" s="31">
        <f>F269</f>
        <v>0</v>
      </c>
      <c r="G268" s="31" t="s">
        <v>270</v>
      </c>
    </row>
    <row r="269" spans="1:7" s="122" customFormat="1" ht="25.5" x14ac:dyDescent="0.25">
      <c r="A269" s="245">
        <v>329</v>
      </c>
      <c r="B269" s="246"/>
      <c r="C269" s="247"/>
      <c r="D269" s="187" t="s">
        <v>59</v>
      </c>
      <c r="E269" s="31"/>
      <c r="F269" s="31">
        <f t="shared" ref="F269" si="92">F270</f>
        <v>0</v>
      </c>
      <c r="G269" s="31"/>
    </row>
    <row r="270" spans="1:7" ht="25.5" x14ac:dyDescent="0.25">
      <c r="A270" s="242">
        <v>3299</v>
      </c>
      <c r="B270" s="243"/>
      <c r="C270" s="244"/>
      <c r="D270" s="44" t="s">
        <v>59</v>
      </c>
      <c r="E270" s="33"/>
      <c r="F270" s="33"/>
      <c r="G270" s="33"/>
    </row>
    <row r="271" spans="1:7" s="34" customFormat="1" ht="25.5" x14ac:dyDescent="0.25">
      <c r="A271" s="259" t="s">
        <v>108</v>
      </c>
      <c r="B271" s="260"/>
      <c r="C271" s="261"/>
      <c r="D271" s="41" t="s">
        <v>153</v>
      </c>
      <c r="E271" s="47">
        <f t="shared" ref="E271" si="93">E272+E281</f>
        <v>5065900</v>
      </c>
      <c r="F271" s="47">
        <f t="shared" ref="F271" si="94">F272+F281</f>
        <v>4380652.76</v>
      </c>
      <c r="G271" s="47">
        <f t="shared" ref="G271:G274" si="95">F271/E271*100</f>
        <v>86.473336623304846</v>
      </c>
    </row>
    <row r="272" spans="1:7" x14ac:dyDescent="0.25">
      <c r="A272" s="253" t="s">
        <v>141</v>
      </c>
      <c r="B272" s="254"/>
      <c r="C272" s="255"/>
      <c r="D272" s="42" t="s">
        <v>142</v>
      </c>
      <c r="E272" s="46">
        <f t="shared" ref="E272:F273" si="96">E273</f>
        <v>9400</v>
      </c>
      <c r="F272" s="46">
        <f t="shared" si="96"/>
        <v>6144.77</v>
      </c>
      <c r="G272" s="46">
        <f t="shared" si="95"/>
        <v>65.369893617021276</v>
      </c>
    </row>
    <row r="273" spans="1:7" s="34" customFormat="1" x14ac:dyDescent="0.25">
      <c r="A273" s="256">
        <v>3</v>
      </c>
      <c r="B273" s="257"/>
      <c r="C273" s="258"/>
      <c r="D273" s="40" t="s">
        <v>12</v>
      </c>
      <c r="E273" s="31">
        <f t="shared" si="96"/>
        <v>9400</v>
      </c>
      <c r="F273" s="31">
        <f t="shared" si="96"/>
        <v>6144.77</v>
      </c>
      <c r="G273" s="31">
        <f t="shared" si="95"/>
        <v>65.369893617021276</v>
      </c>
    </row>
    <row r="274" spans="1:7" s="34" customFormat="1" x14ac:dyDescent="0.25">
      <c r="A274" s="245">
        <v>31</v>
      </c>
      <c r="B274" s="246"/>
      <c r="C274" s="247"/>
      <c r="D274" s="40" t="s">
        <v>13</v>
      </c>
      <c r="E274" s="31">
        <v>9400</v>
      </c>
      <c r="F274" s="31">
        <f t="shared" ref="F274" si="97">F275+F277+F279</f>
        <v>6144.77</v>
      </c>
      <c r="G274" s="31">
        <f t="shared" si="95"/>
        <v>65.369893617021276</v>
      </c>
    </row>
    <row r="275" spans="1:7" s="34" customFormat="1" x14ac:dyDescent="0.25">
      <c r="A275" s="245">
        <v>311</v>
      </c>
      <c r="B275" s="246"/>
      <c r="C275" s="247"/>
      <c r="D275" s="40" t="s">
        <v>125</v>
      </c>
      <c r="E275" s="31"/>
      <c r="F275" s="31">
        <f t="shared" ref="F275" si="98">F276</f>
        <v>1798.09</v>
      </c>
      <c r="G275" s="31"/>
    </row>
    <row r="276" spans="1:7" s="34" customFormat="1" x14ac:dyDescent="0.25">
      <c r="A276" s="242">
        <v>3111</v>
      </c>
      <c r="B276" s="243"/>
      <c r="C276" s="244"/>
      <c r="D276" s="44" t="s">
        <v>50</v>
      </c>
      <c r="E276" s="33"/>
      <c r="F276" s="33">
        <v>1798.09</v>
      </c>
      <c r="G276" s="33"/>
    </row>
    <row r="277" spans="1:7" s="122" customFormat="1" x14ac:dyDescent="0.25">
      <c r="A277" s="245">
        <v>312</v>
      </c>
      <c r="B277" s="246"/>
      <c r="C277" s="247"/>
      <c r="D277" s="40" t="s">
        <v>51</v>
      </c>
      <c r="E277" s="31"/>
      <c r="F277" s="31">
        <f t="shared" ref="F277" si="99">F278</f>
        <v>4050</v>
      </c>
      <c r="G277" s="31"/>
    </row>
    <row r="278" spans="1:7" s="34" customFormat="1" x14ac:dyDescent="0.25">
      <c r="A278" s="242">
        <v>3121</v>
      </c>
      <c r="B278" s="243"/>
      <c r="C278" s="244"/>
      <c r="D278" s="44" t="s">
        <v>51</v>
      </c>
      <c r="E278" s="33"/>
      <c r="F278" s="33">
        <v>4050</v>
      </c>
      <c r="G278" s="33"/>
    </row>
    <row r="279" spans="1:7" s="34" customFormat="1" x14ac:dyDescent="0.25">
      <c r="A279" s="245">
        <v>313</v>
      </c>
      <c r="B279" s="246"/>
      <c r="C279" s="247"/>
      <c r="D279" s="40" t="s">
        <v>52</v>
      </c>
      <c r="E279" s="31"/>
      <c r="F279" s="31">
        <f t="shared" ref="F279" si="100">F280</f>
        <v>296.68</v>
      </c>
      <c r="G279" s="31"/>
    </row>
    <row r="280" spans="1:7" s="34" customFormat="1" ht="25.5" x14ac:dyDescent="0.25">
      <c r="A280" s="242">
        <v>3132</v>
      </c>
      <c r="B280" s="243"/>
      <c r="C280" s="244"/>
      <c r="D280" s="44" t="s">
        <v>53</v>
      </c>
      <c r="E280" s="33"/>
      <c r="F280" s="33">
        <v>296.68</v>
      </c>
      <c r="G280" s="33"/>
    </row>
    <row r="281" spans="1:7" s="34" customFormat="1" x14ac:dyDescent="0.25">
      <c r="A281" s="253" t="s">
        <v>149</v>
      </c>
      <c r="B281" s="254"/>
      <c r="C281" s="255"/>
      <c r="D281" s="42" t="s">
        <v>150</v>
      </c>
      <c r="E281" s="46">
        <f t="shared" ref="E281:F281" si="101">E282</f>
        <v>5056500</v>
      </c>
      <c r="F281" s="46">
        <f t="shared" si="101"/>
        <v>4374507.99</v>
      </c>
      <c r="G281" s="46">
        <f t="shared" ref="G281:G283" si="102">F281/E281*100</f>
        <v>86.512567784040357</v>
      </c>
    </row>
    <row r="282" spans="1:7" s="34" customFormat="1" x14ac:dyDescent="0.25">
      <c r="A282" s="256">
        <v>3</v>
      </c>
      <c r="B282" s="257"/>
      <c r="C282" s="258"/>
      <c r="D282" s="40" t="s">
        <v>12</v>
      </c>
      <c r="E282" s="31">
        <f t="shared" ref="E282" si="103">E283+E290+E296</f>
        <v>5056500</v>
      </c>
      <c r="F282" s="31">
        <f t="shared" ref="F282" si="104">F283+F290+F296</f>
        <v>4374507.99</v>
      </c>
      <c r="G282" s="31">
        <f t="shared" si="102"/>
        <v>86.512567784040357</v>
      </c>
    </row>
    <row r="283" spans="1:7" x14ac:dyDescent="0.25">
      <c r="A283" s="245">
        <v>31</v>
      </c>
      <c r="B283" s="246"/>
      <c r="C283" s="247"/>
      <c r="D283" s="40" t="s">
        <v>13</v>
      </c>
      <c r="E283" s="31">
        <v>4940000</v>
      </c>
      <c r="F283" s="31">
        <f t="shared" ref="F283" si="105">F284+F286+F288</f>
        <v>4271668.71</v>
      </c>
      <c r="G283" s="31">
        <f t="shared" si="102"/>
        <v>86.471026518218622</v>
      </c>
    </row>
    <row r="284" spans="1:7" s="34" customFormat="1" x14ac:dyDescent="0.25">
      <c r="A284" s="245">
        <v>311</v>
      </c>
      <c r="B284" s="246"/>
      <c r="C284" s="247"/>
      <c r="D284" s="40" t="s">
        <v>125</v>
      </c>
      <c r="E284" s="31"/>
      <c r="F284" s="31">
        <f t="shared" ref="F284" si="106">F285</f>
        <v>3553195.8</v>
      </c>
      <c r="G284" s="31"/>
    </row>
    <row r="285" spans="1:7" x14ac:dyDescent="0.25">
      <c r="A285" s="242">
        <v>3111</v>
      </c>
      <c r="B285" s="243"/>
      <c r="C285" s="244"/>
      <c r="D285" s="44" t="s">
        <v>50</v>
      </c>
      <c r="E285" s="33"/>
      <c r="F285" s="33">
        <v>3553195.8</v>
      </c>
      <c r="G285" s="33"/>
    </row>
    <row r="286" spans="1:7" s="34" customFormat="1" x14ac:dyDescent="0.25">
      <c r="A286" s="245">
        <v>312</v>
      </c>
      <c r="B286" s="246"/>
      <c r="C286" s="247"/>
      <c r="D286" s="40" t="s">
        <v>51</v>
      </c>
      <c r="E286" s="31"/>
      <c r="F286" s="31">
        <f t="shared" ref="F286" si="107">F287</f>
        <v>132195.42000000001</v>
      </c>
      <c r="G286" s="31"/>
    </row>
    <row r="287" spans="1:7" x14ac:dyDescent="0.25">
      <c r="A287" s="242">
        <v>3121</v>
      </c>
      <c r="B287" s="243"/>
      <c r="C287" s="244"/>
      <c r="D287" s="44" t="s">
        <v>51</v>
      </c>
      <c r="E287" s="33"/>
      <c r="F287" s="33">
        <v>132195.42000000001</v>
      </c>
      <c r="G287" s="33"/>
    </row>
    <row r="288" spans="1:7" s="34" customFormat="1" x14ac:dyDescent="0.25">
      <c r="A288" s="245">
        <v>313</v>
      </c>
      <c r="B288" s="246"/>
      <c r="C288" s="247"/>
      <c r="D288" s="40" t="s">
        <v>52</v>
      </c>
      <c r="E288" s="31"/>
      <c r="F288" s="31">
        <f t="shared" ref="F288" si="108">F289</f>
        <v>586277.49</v>
      </c>
      <c r="G288" s="31"/>
    </row>
    <row r="289" spans="1:7" s="34" customFormat="1" ht="25.5" x14ac:dyDescent="0.25">
      <c r="A289" s="242">
        <v>3132</v>
      </c>
      <c r="B289" s="243"/>
      <c r="C289" s="244"/>
      <c r="D289" s="44" t="s">
        <v>53</v>
      </c>
      <c r="E289" s="33"/>
      <c r="F289" s="33">
        <v>586277.49</v>
      </c>
      <c r="G289" s="33"/>
    </row>
    <row r="290" spans="1:7" s="34" customFormat="1" x14ac:dyDescent="0.25">
      <c r="A290" s="245">
        <v>32</v>
      </c>
      <c r="B290" s="246"/>
      <c r="C290" s="247"/>
      <c r="D290" s="40" t="s">
        <v>22</v>
      </c>
      <c r="E290" s="31">
        <v>116000</v>
      </c>
      <c r="F290" s="31">
        <f t="shared" ref="F290" si="109">F291+F293</f>
        <v>102839.28</v>
      </c>
      <c r="G290" s="31">
        <f t="shared" ref="G290" si="110">F290/E290*100</f>
        <v>88.654551724137932</v>
      </c>
    </row>
    <row r="291" spans="1:7" s="34" customFormat="1" x14ac:dyDescent="0.25">
      <c r="A291" s="245">
        <v>321</v>
      </c>
      <c r="B291" s="246"/>
      <c r="C291" s="247"/>
      <c r="D291" s="40" t="s">
        <v>54</v>
      </c>
      <c r="E291" s="31"/>
      <c r="F291" s="31">
        <f t="shared" ref="F291" si="111">F292</f>
        <v>101119.28</v>
      </c>
      <c r="G291" s="31"/>
    </row>
    <row r="292" spans="1:7" ht="25.5" x14ac:dyDescent="0.25">
      <c r="A292" s="242">
        <v>3212</v>
      </c>
      <c r="B292" s="243"/>
      <c r="C292" s="244"/>
      <c r="D292" s="44" t="s">
        <v>127</v>
      </c>
      <c r="E292" s="33"/>
      <c r="F292" s="33">
        <v>101119.28</v>
      </c>
      <c r="G292" s="33"/>
    </row>
    <row r="293" spans="1:7" s="34" customFormat="1" ht="25.5" x14ac:dyDescent="0.25">
      <c r="A293" s="245">
        <v>329</v>
      </c>
      <c r="B293" s="246"/>
      <c r="C293" s="247"/>
      <c r="D293" s="40" t="s">
        <v>59</v>
      </c>
      <c r="E293" s="31"/>
      <c r="F293" s="31">
        <f t="shared" ref="F293" si="112">F294+F295</f>
        <v>1720</v>
      </c>
      <c r="G293" s="31"/>
    </row>
    <row r="294" spans="1:7" x14ac:dyDescent="0.25">
      <c r="A294" s="242">
        <v>3295</v>
      </c>
      <c r="B294" s="243"/>
      <c r="C294" s="244"/>
      <c r="D294" s="44" t="s">
        <v>58</v>
      </c>
      <c r="E294" s="33"/>
      <c r="F294" s="33">
        <v>1720</v>
      </c>
      <c r="G294" s="33"/>
    </row>
    <row r="295" spans="1:7" s="34" customFormat="1" x14ac:dyDescent="0.25">
      <c r="A295" s="242">
        <v>3296</v>
      </c>
      <c r="B295" s="243"/>
      <c r="C295" s="244"/>
      <c r="D295" s="44" t="s">
        <v>60</v>
      </c>
      <c r="E295" s="33"/>
      <c r="F295" s="33">
        <v>0</v>
      </c>
      <c r="G295" s="33"/>
    </row>
    <row r="296" spans="1:7" x14ac:dyDescent="0.25">
      <c r="A296" s="245">
        <v>34</v>
      </c>
      <c r="B296" s="246"/>
      <c r="C296" s="247"/>
      <c r="D296" s="40" t="s">
        <v>61</v>
      </c>
      <c r="E296" s="31">
        <v>500</v>
      </c>
      <c r="F296" s="31">
        <f t="shared" ref="F296:F297" si="113">F297</f>
        <v>0</v>
      </c>
      <c r="G296" s="31">
        <f t="shared" ref="G296" si="114">F296/E296*100</f>
        <v>0</v>
      </c>
    </row>
    <row r="297" spans="1:7" s="34" customFormat="1" x14ac:dyDescent="0.25">
      <c r="A297" s="245">
        <v>343</v>
      </c>
      <c r="B297" s="246"/>
      <c r="C297" s="247"/>
      <c r="D297" s="40" t="s">
        <v>62</v>
      </c>
      <c r="E297" s="31"/>
      <c r="F297" s="31">
        <f t="shared" si="113"/>
        <v>0</v>
      </c>
      <c r="G297" s="31"/>
    </row>
    <row r="298" spans="1:7" s="34" customFormat="1" x14ac:dyDescent="0.25">
      <c r="A298" s="242">
        <v>3433</v>
      </c>
      <c r="B298" s="243"/>
      <c r="C298" s="244"/>
      <c r="D298" s="44" t="s">
        <v>63</v>
      </c>
      <c r="E298" s="33"/>
      <c r="F298" s="33">
        <v>0</v>
      </c>
      <c r="G298" s="33"/>
    </row>
    <row r="299" spans="1:7" x14ac:dyDescent="0.25">
      <c r="A299" s="259" t="s">
        <v>138</v>
      </c>
      <c r="B299" s="260"/>
      <c r="C299" s="261"/>
      <c r="D299" s="41" t="s">
        <v>116</v>
      </c>
      <c r="E299" s="47">
        <f t="shared" ref="E299:F301" si="115">E300</f>
        <v>780</v>
      </c>
      <c r="F299" s="47">
        <f t="shared" si="115"/>
        <v>490</v>
      </c>
      <c r="G299" s="47">
        <f t="shared" ref="G299:G302" si="116">F299/E299*100</f>
        <v>62.820512820512818</v>
      </c>
    </row>
    <row r="300" spans="1:7" s="34" customFormat="1" x14ac:dyDescent="0.25">
      <c r="A300" s="253" t="s">
        <v>149</v>
      </c>
      <c r="B300" s="254"/>
      <c r="C300" s="255"/>
      <c r="D300" s="42" t="s">
        <v>150</v>
      </c>
      <c r="E300" s="46">
        <f t="shared" si="115"/>
        <v>780</v>
      </c>
      <c r="F300" s="46">
        <f t="shared" si="115"/>
        <v>490</v>
      </c>
      <c r="G300" s="46">
        <f t="shared" si="116"/>
        <v>62.820512820512818</v>
      </c>
    </row>
    <row r="301" spans="1:7" x14ac:dyDescent="0.25">
      <c r="A301" s="256">
        <v>3</v>
      </c>
      <c r="B301" s="257"/>
      <c r="C301" s="258"/>
      <c r="D301" s="40" t="s">
        <v>12</v>
      </c>
      <c r="E301" s="31">
        <f t="shared" si="115"/>
        <v>780</v>
      </c>
      <c r="F301" s="31">
        <f t="shared" si="115"/>
        <v>490</v>
      </c>
      <c r="G301" s="31">
        <f t="shared" si="116"/>
        <v>62.820512820512818</v>
      </c>
    </row>
    <row r="302" spans="1:7" x14ac:dyDescent="0.25">
      <c r="A302" s="245">
        <v>32</v>
      </c>
      <c r="B302" s="246"/>
      <c r="C302" s="247"/>
      <c r="D302" s="40" t="s">
        <v>22</v>
      </c>
      <c r="E302" s="31">
        <v>780</v>
      </c>
      <c r="F302" s="31">
        <f t="shared" ref="F302" si="117">F303+F306+F308</f>
        <v>490</v>
      </c>
      <c r="G302" s="31">
        <f t="shared" si="116"/>
        <v>62.820512820512818</v>
      </c>
    </row>
    <row r="303" spans="1:7" s="34" customFormat="1" x14ac:dyDescent="0.25">
      <c r="A303" s="245">
        <v>321</v>
      </c>
      <c r="B303" s="246"/>
      <c r="C303" s="247"/>
      <c r="D303" s="40" t="s">
        <v>54</v>
      </c>
      <c r="E303" s="31"/>
      <c r="F303" s="31">
        <f t="shared" ref="F303" si="118">SUM(F304+F305)</f>
        <v>222.1</v>
      </c>
      <c r="G303" s="31"/>
    </row>
    <row r="304" spans="1:7" s="34" customFormat="1" x14ac:dyDescent="0.25">
      <c r="A304" s="242">
        <v>3211</v>
      </c>
      <c r="B304" s="243"/>
      <c r="C304" s="244"/>
      <c r="D304" s="44" t="s">
        <v>64</v>
      </c>
      <c r="E304" s="33"/>
      <c r="F304" s="33">
        <v>222.1</v>
      </c>
      <c r="G304" s="33"/>
    </row>
    <row r="305" spans="1:7" x14ac:dyDescent="0.25">
      <c r="A305" s="242">
        <v>3213</v>
      </c>
      <c r="B305" s="243"/>
      <c r="C305" s="244"/>
      <c r="D305" s="44" t="s">
        <v>65</v>
      </c>
      <c r="E305" s="33"/>
      <c r="F305" s="33">
        <v>0</v>
      </c>
      <c r="G305" s="33"/>
    </row>
    <row r="306" spans="1:7" s="34" customFormat="1" x14ac:dyDescent="0.25">
      <c r="A306" s="245">
        <v>323</v>
      </c>
      <c r="B306" s="246"/>
      <c r="C306" s="247"/>
      <c r="D306" s="40" t="s">
        <v>69</v>
      </c>
      <c r="E306" s="31"/>
      <c r="F306" s="31">
        <f t="shared" ref="F306" si="119">F307</f>
        <v>72.8</v>
      </c>
      <c r="G306" s="31"/>
    </row>
    <row r="307" spans="1:7" s="34" customFormat="1" x14ac:dyDescent="0.25">
      <c r="A307" s="242">
        <v>3237</v>
      </c>
      <c r="B307" s="243"/>
      <c r="C307" s="244"/>
      <c r="D307" s="44" t="s">
        <v>70</v>
      </c>
      <c r="E307" s="33"/>
      <c r="F307" s="33">
        <v>72.8</v>
      </c>
      <c r="G307" s="33"/>
    </row>
    <row r="308" spans="1:7" s="34" customFormat="1" ht="25.5" x14ac:dyDescent="0.25">
      <c r="A308" s="245">
        <v>329</v>
      </c>
      <c r="B308" s="246"/>
      <c r="C308" s="247"/>
      <c r="D308" s="40" t="s">
        <v>59</v>
      </c>
      <c r="E308" s="31"/>
      <c r="F308" s="31">
        <f t="shared" ref="F308" si="120">F309</f>
        <v>195.1</v>
      </c>
      <c r="G308" s="31"/>
    </row>
    <row r="309" spans="1:7" s="34" customFormat="1" ht="25.5" x14ac:dyDescent="0.25">
      <c r="A309" s="242">
        <v>3299</v>
      </c>
      <c r="B309" s="243"/>
      <c r="C309" s="244"/>
      <c r="D309" s="44" t="s">
        <v>59</v>
      </c>
      <c r="E309" s="33"/>
      <c r="F309" s="33">
        <v>195.1</v>
      </c>
      <c r="G309" s="33"/>
    </row>
    <row r="310" spans="1:7" s="34" customFormat="1" x14ac:dyDescent="0.25">
      <c r="A310" s="259" t="s">
        <v>115</v>
      </c>
      <c r="B310" s="260"/>
      <c r="C310" s="261"/>
      <c r="D310" s="41" t="s">
        <v>118</v>
      </c>
      <c r="E310" s="47">
        <f t="shared" ref="E310:F312" si="121">E311</f>
        <v>700</v>
      </c>
      <c r="F310" s="47">
        <f t="shared" si="121"/>
        <v>0</v>
      </c>
      <c r="G310" s="47">
        <f t="shared" ref="G310:G313" si="122">F310/E310*100</f>
        <v>0</v>
      </c>
    </row>
    <row r="311" spans="1:7" x14ac:dyDescent="0.25">
      <c r="A311" s="253" t="s">
        <v>149</v>
      </c>
      <c r="B311" s="254"/>
      <c r="C311" s="255"/>
      <c r="D311" s="42" t="s">
        <v>150</v>
      </c>
      <c r="E311" s="46">
        <f t="shared" si="121"/>
        <v>700</v>
      </c>
      <c r="F311" s="46">
        <f t="shared" si="121"/>
        <v>0</v>
      </c>
      <c r="G311" s="46">
        <f t="shared" si="122"/>
        <v>0</v>
      </c>
    </row>
    <row r="312" spans="1:7" s="122" customFormat="1" x14ac:dyDescent="0.25">
      <c r="A312" s="256">
        <v>3</v>
      </c>
      <c r="B312" s="257"/>
      <c r="C312" s="258"/>
      <c r="D312" s="40" t="s">
        <v>12</v>
      </c>
      <c r="E312" s="31">
        <f t="shared" si="121"/>
        <v>700</v>
      </c>
      <c r="F312" s="31">
        <f t="shared" si="121"/>
        <v>0</v>
      </c>
      <c r="G312" s="31">
        <f t="shared" si="122"/>
        <v>0</v>
      </c>
    </row>
    <row r="313" spans="1:7" s="34" customFormat="1" x14ac:dyDescent="0.25">
      <c r="A313" s="245">
        <v>32</v>
      </c>
      <c r="B313" s="246"/>
      <c r="C313" s="247"/>
      <c r="D313" s="40" t="s">
        <v>22</v>
      </c>
      <c r="E313" s="31">
        <v>700</v>
      </c>
      <c r="F313" s="31">
        <f t="shared" ref="F313" si="123">F314+F316</f>
        <v>0</v>
      </c>
      <c r="G313" s="31">
        <f t="shared" si="122"/>
        <v>0</v>
      </c>
    </row>
    <row r="314" spans="1:7" x14ac:dyDescent="0.25">
      <c r="A314" s="245">
        <v>321</v>
      </c>
      <c r="B314" s="246"/>
      <c r="C314" s="247"/>
      <c r="D314" s="40" t="s">
        <v>54</v>
      </c>
      <c r="E314" s="31"/>
      <c r="F314" s="31">
        <f t="shared" ref="F314" si="124">F315</f>
        <v>0</v>
      </c>
      <c r="G314" s="31"/>
    </row>
    <row r="315" spans="1:7" s="34" customFormat="1" x14ac:dyDescent="0.25">
      <c r="A315" s="242">
        <v>3211</v>
      </c>
      <c r="B315" s="243"/>
      <c r="C315" s="244"/>
      <c r="D315" s="44" t="s">
        <v>64</v>
      </c>
      <c r="E315" s="33"/>
      <c r="F315" s="33">
        <v>0</v>
      </c>
      <c r="G315" s="33"/>
    </row>
    <row r="316" spans="1:7" x14ac:dyDescent="0.25">
      <c r="A316" s="245">
        <v>323</v>
      </c>
      <c r="B316" s="246"/>
      <c r="C316" s="247"/>
      <c r="D316" s="40" t="s">
        <v>69</v>
      </c>
      <c r="E316" s="31"/>
      <c r="F316" s="31">
        <f t="shared" ref="F316" si="125">F317</f>
        <v>0</v>
      </c>
      <c r="G316" s="31"/>
    </row>
    <row r="317" spans="1:7" s="34" customFormat="1" x14ac:dyDescent="0.25">
      <c r="A317" s="242">
        <v>3231</v>
      </c>
      <c r="B317" s="243"/>
      <c r="C317" s="244"/>
      <c r="D317" s="44" t="s">
        <v>105</v>
      </c>
      <c r="E317" s="33"/>
      <c r="F317" s="33">
        <v>0</v>
      </c>
      <c r="G317" s="33"/>
    </row>
    <row r="318" spans="1:7" s="34" customFormat="1" x14ac:dyDescent="0.25">
      <c r="A318" s="259" t="s">
        <v>117</v>
      </c>
      <c r="B318" s="260"/>
      <c r="C318" s="261"/>
      <c r="D318" s="41" t="s">
        <v>154</v>
      </c>
      <c r="E318" s="47">
        <f>E319+E332</f>
        <v>270000</v>
      </c>
      <c r="F318" s="47">
        <f>F319+F332</f>
        <v>251922.21</v>
      </c>
      <c r="G318" s="47">
        <f t="shared" ref="G318" si="126">F318/E318*100</f>
        <v>93.304522222222218</v>
      </c>
    </row>
    <row r="319" spans="1:7" s="34" customFormat="1" ht="38.25" x14ac:dyDescent="0.25">
      <c r="A319" s="253" t="s">
        <v>155</v>
      </c>
      <c r="B319" s="254"/>
      <c r="C319" s="255"/>
      <c r="D319" s="42" t="s">
        <v>156</v>
      </c>
      <c r="E319" s="46">
        <f t="shared" ref="E319:F319" si="127">E320+E328</f>
        <v>0</v>
      </c>
      <c r="F319" s="46">
        <f t="shared" si="127"/>
        <v>0</v>
      </c>
      <c r="G319" s="46" t="s">
        <v>270</v>
      </c>
    </row>
    <row r="320" spans="1:7" s="34" customFormat="1" x14ac:dyDescent="0.25">
      <c r="A320" s="256">
        <v>3</v>
      </c>
      <c r="B320" s="257"/>
      <c r="C320" s="258"/>
      <c r="D320" s="40" t="s">
        <v>12</v>
      </c>
      <c r="E320" s="31">
        <f t="shared" ref="E320:F320" si="128">E321</f>
        <v>0</v>
      </c>
      <c r="F320" s="31">
        <f t="shared" si="128"/>
        <v>0</v>
      </c>
      <c r="G320" s="31" t="s">
        <v>270</v>
      </c>
    </row>
    <row r="321" spans="1:7" s="34" customFormat="1" x14ac:dyDescent="0.25">
      <c r="A321" s="245">
        <v>32</v>
      </c>
      <c r="B321" s="246"/>
      <c r="C321" s="247"/>
      <c r="D321" s="40" t="s">
        <v>22</v>
      </c>
      <c r="E321" s="31">
        <f t="shared" ref="E321:F321" si="129">E322+E326</f>
        <v>0</v>
      </c>
      <c r="F321" s="31">
        <f t="shared" si="129"/>
        <v>0</v>
      </c>
      <c r="G321" s="31" t="s">
        <v>270</v>
      </c>
    </row>
    <row r="322" spans="1:7" x14ac:dyDescent="0.25">
      <c r="A322" s="245">
        <v>322</v>
      </c>
      <c r="B322" s="246"/>
      <c r="C322" s="247"/>
      <c r="D322" s="40" t="s">
        <v>56</v>
      </c>
      <c r="E322" s="31"/>
      <c r="F322" s="31">
        <f t="shared" ref="F322" si="130">SUM(F323+F324+F325)</f>
        <v>0</v>
      </c>
      <c r="G322" s="31"/>
    </row>
    <row r="323" spans="1:7" s="34" customFormat="1" ht="25.5" x14ac:dyDescent="0.25">
      <c r="A323" s="242">
        <v>3221</v>
      </c>
      <c r="B323" s="243"/>
      <c r="C323" s="244"/>
      <c r="D323" s="44" t="s">
        <v>102</v>
      </c>
      <c r="E323" s="33"/>
      <c r="F323" s="33">
        <v>0</v>
      </c>
      <c r="G323" s="33"/>
    </row>
    <row r="324" spans="1:7" x14ac:dyDescent="0.25">
      <c r="A324" s="242">
        <v>3222</v>
      </c>
      <c r="B324" s="243"/>
      <c r="C324" s="244"/>
      <c r="D324" s="44" t="s">
        <v>68</v>
      </c>
      <c r="E324" s="33"/>
      <c r="F324" s="33">
        <v>0</v>
      </c>
      <c r="G324" s="33"/>
    </row>
    <row r="325" spans="1:7" s="34" customFormat="1" x14ac:dyDescent="0.25">
      <c r="A325" s="242">
        <v>3225</v>
      </c>
      <c r="B325" s="243"/>
      <c r="C325" s="244"/>
      <c r="D325" s="44" t="s">
        <v>103</v>
      </c>
      <c r="E325" s="33"/>
      <c r="F325" s="33">
        <v>0</v>
      </c>
      <c r="G325" s="33"/>
    </row>
    <row r="326" spans="1:7" s="34" customFormat="1" x14ac:dyDescent="0.25">
      <c r="A326" s="245">
        <v>323</v>
      </c>
      <c r="B326" s="246"/>
      <c r="C326" s="247"/>
      <c r="D326" s="168" t="s">
        <v>69</v>
      </c>
      <c r="E326" s="31"/>
      <c r="F326" s="31">
        <f t="shared" ref="F326" si="131">F327</f>
        <v>0</v>
      </c>
      <c r="G326" s="31"/>
    </row>
    <row r="327" spans="1:7" s="34" customFormat="1" x14ac:dyDescent="0.25">
      <c r="A327" s="242">
        <v>3236</v>
      </c>
      <c r="B327" s="243"/>
      <c r="C327" s="244"/>
      <c r="D327" s="44" t="s">
        <v>84</v>
      </c>
      <c r="E327" s="33"/>
      <c r="F327" s="33">
        <v>0</v>
      </c>
      <c r="G327" s="33"/>
    </row>
    <row r="328" spans="1:7" s="34" customFormat="1" ht="25.5" x14ac:dyDescent="0.25">
      <c r="A328" s="256">
        <v>4</v>
      </c>
      <c r="B328" s="257"/>
      <c r="C328" s="258"/>
      <c r="D328" s="168" t="s">
        <v>14</v>
      </c>
      <c r="E328" s="31">
        <f t="shared" ref="E328:F330" si="132">E329</f>
        <v>0</v>
      </c>
      <c r="F328" s="31">
        <f t="shared" si="132"/>
        <v>0</v>
      </c>
      <c r="G328" s="31" t="s">
        <v>270</v>
      </c>
    </row>
    <row r="329" spans="1:7" s="34" customFormat="1" ht="38.25" x14ac:dyDescent="0.25">
      <c r="A329" s="245">
        <v>42</v>
      </c>
      <c r="B329" s="246"/>
      <c r="C329" s="247"/>
      <c r="D329" s="168" t="s">
        <v>29</v>
      </c>
      <c r="E329" s="31">
        <f t="shared" si="132"/>
        <v>0</v>
      </c>
      <c r="F329" s="31">
        <f t="shared" si="132"/>
        <v>0</v>
      </c>
      <c r="G329" s="31" t="s">
        <v>270</v>
      </c>
    </row>
    <row r="330" spans="1:7" s="122" customFormat="1" x14ac:dyDescent="0.25">
      <c r="A330" s="245">
        <v>422</v>
      </c>
      <c r="B330" s="246"/>
      <c r="C330" s="247"/>
      <c r="D330" s="168" t="s">
        <v>71</v>
      </c>
      <c r="E330" s="31"/>
      <c r="F330" s="31">
        <f t="shared" si="132"/>
        <v>0</v>
      </c>
      <c r="G330" s="31"/>
    </row>
    <row r="331" spans="1:7" ht="25.5" x14ac:dyDescent="0.25">
      <c r="A331" s="242">
        <v>4227</v>
      </c>
      <c r="B331" s="243"/>
      <c r="C331" s="244"/>
      <c r="D331" s="44" t="s">
        <v>170</v>
      </c>
      <c r="E331" s="33"/>
      <c r="F331" s="33">
        <v>0</v>
      </c>
      <c r="G331" s="33"/>
    </row>
    <row r="332" spans="1:7" s="122" customFormat="1" x14ac:dyDescent="0.25">
      <c r="A332" s="253" t="s">
        <v>149</v>
      </c>
      <c r="B332" s="254"/>
      <c r="C332" s="255"/>
      <c r="D332" s="42" t="s">
        <v>150</v>
      </c>
      <c r="E332" s="46">
        <f t="shared" ref="E332:F335" si="133">E333</f>
        <v>270000</v>
      </c>
      <c r="F332" s="46">
        <f t="shared" si="133"/>
        <v>251922.21</v>
      </c>
      <c r="G332" s="46">
        <f t="shared" ref="G332:G334" si="134">F332/E332*100</f>
        <v>93.304522222222218</v>
      </c>
    </row>
    <row r="333" spans="1:7" s="34" customFormat="1" x14ac:dyDescent="0.25">
      <c r="A333" s="256">
        <v>3</v>
      </c>
      <c r="B333" s="257"/>
      <c r="C333" s="258"/>
      <c r="D333" s="40" t="s">
        <v>12</v>
      </c>
      <c r="E333" s="31">
        <f t="shared" si="133"/>
        <v>270000</v>
      </c>
      <c r="F333" s="31">
        <f t="shared" si="133"/>
        <v>251922.21</v>
      </c>
      <c r="G333" s="31">
        <f t="shared" si="134"/>
        <v>93.304522222222218</v>
      </c>
    </row>
    <row r="334" spans="1:7" s="122" customFormat="1" x14ac:dyDescent="0.25">
      <c r="A334" s="245">
        <v>32</v>
      </c>
      <c r="B334" s="246"/>
      <c r="C334" s="247"/>
      <c r="D334" s="40" t="s">
        <v>22</v>
      </c>
      <c r="E334" s="31">
        <v>270000</v>
      </c>
      <c r="F334" s="31">
        <f t="shared" si="133"/>
        <v>251922.21</v>
      </c>
      <c r="G334" s="31">
        <f t="shared" si="134"/>
        <v>93.304522222222218</v>
      </c>
    </row>
    <row r="335" spans="1:7" s="34" customFormat="1" x14ac:dyDescent="0.25">
      <c r="A335" s="245">
        <v>322</v>
      </c>
      <c r="B335" s="246"/>
      <c r="C335" s="247"/>
      <c r="D335" s="40" t="s">
        <v>56</v>
      </c>
      <c r="E335" s="31"/>
      <c r="F335" s="31">
        <f t="shared" si="133"/>
        <v>251922.21</v>
      </c>
      <c r="G335" s="31"/>
    </row>
    <row r="336" spans="1:7" s="34" customFormat="1" x14ac:dyDescent="0.25">
      <c r="A336" s="242">
        <v>3222</v>
      </c>
      <c r="B336" s="243"/>
      <c r="C336" s="244"/>
      <c r="D336" s="44" t="s">
        <v>68</v>
      </c>
      <c r="E336" s="33"/>
      <c r="F336" s="33">
        <v>251922.21</v>
      </c>
      <c r="G336" s="33"/>
    </row>
    <row r="337" spans="1:7" s="34" customFormat="1" ht="25.5" x14ac:dyDescent="0.25">
      <c r="A337" s="259" t="s">
        <v>202</v>
      </c>
      <c r="B337" s="260"/>
      <c r="C337" s="261"/>
      <c r="D337" s="41" t="s">
        <v>201</v>
      </c>
      <c r="E337" s="47">
        <f t="shared" ref="E337:F337" si="135">E338+E343+E358+E378</f>
        <v>8756.76</v>
      </c>
      <c r="F337" s="47">
        <f t="shared" si="135"/>
        <v>4166.76</v>
      </c>
      <c r="G337" s="47">
        <f t="shared" ref="G337" si="136">F337/E337*100</f>
        <v>47.583352746906392</v>
      </c>
    </row>
    <row r="338" spans="1:7" s="122" customFormat="1" x14ac:dyDescent="0.25">
      <c r="A338" s="253" t="s">
        <v>141</v>
      </c>
      <c r="B338" s="254"/>
      <c r="C338" s="255"/>
      <c r="D338" s="167" t="s">
        <v>142</v>
      </c>
      <c r="E338" s="46">
        <f t="shared" ref="E338:F338" si="137">E339</f>
        <v>0</v>
      </c>
      <c r="F338" s="46">
        <f t="shared" si="137"/>
        <v>0</v>
      </c>
      <c r="G338" s="46" t="s">
        <v>270</v>
      </c>
    </row>
    <row r="339" spans="1:7" s="34" customFormat="1" x14ac:dyDescent="0.25">
      <c r="A339" s="256">
        <v>3</v>
      </c>
      <c r="B339" s="257"/>
      <c r="C339" s="258"/>
      <c r="D339" s="168" t="s">
        <v>12</v>
      </c>
      <c r="E339" s="31">
        <f t="shared" ref="E339:F340" si="138">E340</f>
        <v>0</v>
      </c>
      <c r="F339" s="31">
        <f t="shared" si="138"/>
        <v>0</v>
      </c>
      <c r="G339" s="31" t="s">
        <v>270</v>
      </c>
    </row>
    <row r="340" spans="1:7" s="34" customFormat="1" x14ac:dyDescent="0.25">
      <c r="A340" s="245">
        <v>32</v>
      </c>
      <c r="B340" s="246"/>
      <c r="C340" s="247"/>
      <c r="D340" s="168" t="s">
        <v>22</v>
      </c>
      <c r="E340" s="31">
        <f t="shared" si="138"/>
        <v>0</v>
      </c>
      <c r="F340" s="31">
        <f t="shared" si="138"/>
        <v>0</v>
      </c>
      <c r="G340" s="31" t="s">
        <v>270</v>
      </c>
    </row>
    <row r="341" spans="1:7" s="34" customFormat="1" ht="25.5" x14ac:dyDescent="0.25">
      <c r="A341" s="245">
        <v>329</v>
      </c>
      <c r="B341" s="246"/>
      <c r="C341" s="247"/>
      <c r="D341" s="168" t="s">
        <v>59</v>
      </c>
      <c r="E341" s="31"/>
      <c r="F341" s="31">
        <f t="shared" ref="F341" si="139">F342</f>
        <v>0</v>
      </c>
      <c r="G341" s="31"/>
    </row>
    <row r="342" spans="1:7" s="34" customFormat="1" ht="25.5" x14ac:dyDescent="0.25">
      <c r="A342" s="242">
        <v>3299</v>
      </c>
      <c r="B342" s="243"/>
      <c r="C342" s="244"/>
      <c r="D342" s="44" t="s">
        <v>59</v>
      </c>
      <c r="E342" s="33"/>
      <c r="F342" s="33">
        <v>0</v>
      </c>
      <c r="G342" s="33"/>
    </row>
    <row r="343" spans="1:7" x14ac:dyDescent="0.25">
      <c r="A343" s="253" t="s">
        <v>149</v>
      </c>
      <c r="B343" s="254"/>
      <c r="C343" s="255"/>
      <c r="D343" s="42" t="s">
        <v>150</v>
      </c>
      <c r="E343" s="46">
        <f t="shared" ref="E343" si="140">E344+E354</f>
        <v>2000</v>
      </c>
      <c r="F343" s="46">
        <f t="shared" ref="F343" si="141">F344+F354</f>
        <v>2000</v>
      </c>
      <c r="G343" s="46">
        <f t="shared" ref="G343:G345" si="142">F343/E343*100</f>
        <v>100</v>
      </c>
    </row>
    <row r="344" spans="1:7" s="34" customFormat="1" x14ac:dyDescent="0.25">
      <c r="A344" s="256">
        <v>3</v>
      </c>
      <c r="B344" s="257"/>
      <c r="C344" s="258"/>
      <c r="D344" s="40" t="s">
        <v>12</v>
      </c>
      <c r="E344" s="31">
        <f t="shared" ref="E344:F344" si="143">E345</f>
        <v>2000</v>
      </c>
      <c r="F344" s="31">
        <f t="shared" si="143"/>
        <v>2000</v>
      </c>
      <c r="G344" s="31">
        <f t="shared" si="142"/>
        <v>100</v>
      </c>
    </row>
    <row r="345" spans="1:7" s="34" customFormat="1" x14ac:dyDescent="0.25">
      <c r="A345" s="245">
        <v>32</v>
      </c>
      <c r="B345" s="246"/>
      <c r="C345" s="247"/>
      <c r="D345" s="40" t="s">
        <v>22</v>
      </c>
      <c r="E345" s="31">
        <v>2000</v>
      </c>
      <c r="F345" s="31">
        <f t="shared" ref="F345" si="144">F346+F348+F352</f>
        <v>2000</v>
      </c>
      <c r="G345" s="31">
        <f t="shared" si="142"/>
        <v>100</v>
      </c>
    </row>
    <row r="346" spans="1:7" s="34" customFormat="1" x14ac:dyDescent="0.25">
      <c r="A346" s="245">
        <v>321</v>
      </c>
      <c r="B346" s="246"/>
      <c r="C346" s="247"/>
      <c r="D346" s="40" t="s">
        <v>54</v>
      </c>
      <c r="E346" s="31"/>
      <c r="F346" s="31">
        <f t="shared" ref="F346" si="145">F347</f>
        <v>254.78</v>
      </c>
      <c r="G346" s="31"/>
    </row>
    <row r="347" spans="1:7" s="34" customFormat="1" x14ac:dyDescent="0.25">
      <c r="A347" s="242">
        <v>3211</v>
      </c>
      <c r="B347" s="243"/>
      <c r="C347" s="244"/>
      <c r="D347" s="44" t="s">
        <v>64</v>
      </c>
      <c r="E347" s="33"/>
      <c r="F347" s="33">
        <v>254.78</v>
      </c>
      <c r="G347" s="33"/>
    </row>
    <row r="348" spans="1:7" s="34" customFormat="1" x14ac:dyDescent="0.25">
      <c r="A348" s="245">
        <v>323</v>
      </c>
      <c r="B348" s="246"/>
      <c r="C348" s="247"/>
      <c r="D348" s="40" t="s">
        <v>69</v>
      </c>
      <c r="E348" s="31"/>
      <c r="F348" s="31">
        <f t="shared" ref="F348" si="146">F349+F350+F351</f>
        <v>849.8</v>
      </c>
      <c r="G348" s="31"/>
    </row>
    <row r="349" spans="1:7" s="122" customFormat="1" x14ac:dyDescent="0.25">
      <c r="A349" s="242">
        <v>3231</v>
      </c>
      <c r="B349" s="243"/>
      <c r="C349" s="244"/>
      <c r="D349" s="44" t="s">
        <v>105</v>
      </c>
      <c r="E349" s="33"/>
      <c r="F349" s="33">
        <v>685</v>
      </c>
      <c r="G349" s="33"/>
    </row>
    <row r="350" spans="1:7" s="34" customFormat="1" x14ac:dyDescent="0.25">
      <c r="A350" s="242">
        <v>3237</v>
      </c>
      <c r="B350" s="243"/>
      <c r="C350" s="244"/>
      <c r="D350" s="44" t="s">
        <v>70</v>
      </c>
      <c r="E350" s="33"/>
      <c r="F350" s="33">
        <v>44.8</v>
      </c>
      <c r="G350" s="33"/>
    </row>
    <row r="351" spans="1:7" s="34" customFormat="1" x14ac:dyDescent="0.25">
      <c r="A351" s="242">
        <v>3239</v>
      </c>
      <c r="B351" s="243"/>
      <c r="C351" s="244"/>
      <c r="D351" s="44" t="s">
        <v>86</v>
      </c>
      <c r="E351" s="33"/>
      <c r="F351" s="33">
        <v>120</v>
      </c>
      <c r="G351" s="33"/>
    </row>
    <row r="352" spans="1:7" s="34" customFormat="1" ht="25.5" x14ac:dyDescent="0.25">
      <c r="A352" s="245">
        <v>329</v>
      </c>
      <c r="B352" s="246"/>
      <c r="C352" s="247"/>
      <c r="D352" s="40" t="s">
        <v>59</v>
      </c>
      <c r="E352" s="31"/>
      <c r="F352" s="31">
        <f t="shared" ref="F352" si="147">F353</f>
        <v>895.42</v>
      </c>
      <c r="G352" s="31"/>
    </row>
    <row r="353" spans="1:7" s="34" customFormat="1" ht="25.5" x14ac:dyDescent="0.25">
      <c r="A353" s="242">
        <v>3299</v>
      </c>
      <c r="B353" s="243"/>
      <c r="C353" s="244"/>
      <c r="D353" s="44" t="s">
        <v>59</v>
      </c>
      <c r="E353" s="33"/>
      <c r="F353" s="33">
        <v>895.42</v>
      </c>
      <c r="G353" s="33"/>
    </row>
    <row r="354" spans="1:7" ht="25.5" x14ac:dyDescent="0.25">
      <c r="A354" s="256">
        <v>4</v>
      </c>
      <c r="B354" s="257"/>
      <c r="C354" s="258"/>
      <c r="D354" s="40" t="s">
        <v>14</v>
      </c>
      <c r="E354" s="31">
        <v>0</v>
      </c>
      <c r="F354" s="31">
        <f t="shared" ref="F354:F356" si="148">F355</f>
        <v>0</v>
      </c>
      <c r="G354" s="31"/>
    </row>
    <row r="355" spans="1:7" s="34" customFormat="1" ht="38.25" x14ac:dyDescent="0.25">
      <c r="A355" s="245">
        <v>42</v>
      </c>
      <c r="B355" s="246"/>
      <c r="C355" s="247"/>
      <c r="D355" s="40" t="s">
        <v>29</v>
      </c>
      <c r="E355" s="31"/>
      <c r="F355" s="31">
        <f t="shared" si="148"/>
        <v>0</v>
      </c>
      <c r="G355" s="31"/>
    </row>
    <row r="356" spans="1:7" x14ac:dyDescent="0.25">
      <c r="A356" s="245">
        <v>422</v>
      </c>
      <c r="B356" s="246"/>
      <c r="C356" s="247"/>
      <c r="D356" s="40" t="s">
        <v>71</v>
      </c>
      <c r="E356" s="31"/>
      <c r="F356" s="31">
        <f t="shared" si="148"/>
        <v>0</v>
      </c>
      <c r="G356" s="31"/>
    </row>
    <row r="357" spans="1:7" x14ac:dyDescent="0.25">
      <c r="A357" s="242">
        <v>4226</v>
      </c>
      <c r="B357" s="243"/>
      <c r="C357" s="244"/>
      <c r="D357" s="44" t="s">
        <v>157</v>
      </c>
      <c r="E357" s="33"/>
      <c r="F357" s="33">
        <v>0</v>
      </c>
      <c r="G357" s="33"/>
    </row>
    <row r="358" spans="1:7" x14ac:dyDescent="0.25">
      <c r="A358" s="253" t="s">
        <v>151</v>
      </c>
      <c r="B358" s="254"/>
      <c r="C358" s="255"/>
      <c r="D358" s="42" t="s">
        <v>152</v>
      </c>
      <c r="E358" s="46">
        <f t="shared" ref="E358" si="149">E359+E374</f>
        <v>5850</v>
      </c>
      <c r="F358" s="46">
        <f t="shared" ref="F358" si="150">F359+F374</f>
        <v>1260</v>
      </c>
      <c r="G358" s="46">
        <f t="shared" ref="G358:G360" si="151">F358/E358*100</f>
        <v>21.53846153846154</v>
      </c>
    </row>
    <row r="359" spans="1:7" s="34" customFormat="1" x14ac:dyDescent="0.25">
      <c r="A359" s="256">
        <v>3</v>
      </c>
      <c r="B359" s="257"/>
      <c r="C359" s="258"/>
      <c r="D359" s="40" t="s">
        <v>12</v>
      </c>
      <c r="E359" s="31">
        <f t="shared" ref="E359" si="152">E360+E363</f>
        <v>5450</v>
      </c>
      <c r="F359" s="31">
        <f t="shared" ref="F359" si="153">F360+F363</f>
        <v>1260</v>
      </c>
      <c r="G359" s="31">
        <f t="shared" si="151"/>
        <v>23.119266055045873</v>
      </c>
    </row>
    <row r="360" spans="1:7" x14ac:dyDescent="0.25">
      <c r="A360" s="245">
        <v>31</v>
      </c>
      <c r="B360" s="246"/>
      <c r="C360" s="247"/>
      <c r="D360" s="40" t="s">
        <v>13</v>
      </c>
      <c r="E360" s="31">
        <v>100</v>
      </c>
      <c r="F360" s="31">
        <f t="shared" ref="F360:F361" si="154">F361</f>
        <v>0</v>
      </c>
      <c r="G360" s="31">
        <f t="shared" si="151"/>
        <v>0</v>
      </c>
    </row>
    <row r="361" spans="1:7" s="34" customFormat="1" x14ac:dyDescent="0.25">
      <c r="A361" s="245">
        <v>312</v>
      </c>
      <c r="B361" s="246"/>
      <c r="C361" s="247"/>
      <c r="D361" s="40" t="s">
        <v>51</v>
      </c>
      <c r="E361" s="31"/>
      <c r="F361" s="31">
        <f t="shared" si="154"/>
        <v>0</v>
      </c>
      <c r="G361" s="31"/>
    </row>
    <row r="362" spans="1:7" s="34" customFormat="1" x14ac:dyDescent="0.25">
      <c r="A362" s="242">
        <v>3121</v>
      </c>
      <c r="B362" s="243"/>
      <c r="C362" s="244"/>
      <c r="D362" s="44" t="s">
        <v>51</v>
      </c>
      <c r="E362" s="33"/>
      <c r="F362" s="33">
        <v>0</v>
      </c>
      <c r="G362" s="33"/>
    </row>
    <row r="363" spans="1:7" s="34" customFormat="1" x14ac:dyDescent="0.25">
      <c r="A363" s="245">
        <v>32</v>
      </c>
      <c r="B363" s="246"/>
      <c r="C363" s="247"/>
      <c r="D363" s="40" t="s">
        <v>22</v>
      </c>
      <c r="E363" s="31">
        <v>5350</v>
      </c>
      <c r="F363" s="31">
        <f t="shared" ref="F363" si="155">F364+F367+F369+F372</f>
        <v>1260</v>
      </c>
      <c r="G363" s="31">
        <f t="shared" ref="G363" si="156">F363/E363*100</f>
        <v>23.551401869158877</v>
      </c>
    </row>
    <row r="364" spans="1:7" x14ac:dyDescent="0.25">
      <c r="A364" s="245">
        <v>321</v>
      </c>
      <c r="B364" s="246"/>
      <c r="C364" s="247"/>
      <c r="D364" s="40" t="s">
        <v>54</v>
      </c>
      <c r="E364" s="31"/>
      <c r="F364" s="31">
        <f t="shared" ref="F364" si="157">F365+F366</f>
        <v>999.96</v>
      </c>
      <c r="G364" s="31"/>
    </row>
    <row r="365" spans="1:7" s="34" customFormat="1" x14ac:dyDescent="0.25">
      <c r="A365" s="242">
        <v>3211</v>
      </c>
      <c r="B365" s="243"/>
      <c r="C365" s="244"/>
      <c r="D365" s="44" t="s">
        <v>64</v>
      </c>
      <c r="E365" s="33"/>
      <c r="F365" s="33">
        <v>999.96</v>
      </c>
      <c r="G365" s="33"/>
    </row>
    <row r="366" spans="1:7" s="34" customFormat="1" x14ac:dyDescent="0.25">
      <c r="A366" s="242">
        <v>3213</v>
      </c>
      <c r="B366" s="243"/>
      <c r="C366" s="244"/>
      <c r="D366" s="44" t="s">
        <v>65</v>
      </c>
      <c r="E366" s="33"/>
      <c r="F366" s="33">
        <v>0</v>
      </c>
      <c r="G366" s="33"/>
    </row>
    <row r="367" spans="1:7" s="34" customFormat="1" x14ac:dyDescent="0.25">
      <c r="A367" s="245">
        <v>322</v>
      </c>
      <c r="B367" s="246"/>
      <c r="C367" s="247"/>
      <c r="D367" s="40" t="s">
        <v>56</v>
      </c>
      <c r="E367" s="31"/>
      <c r="F367" s="31">
        <f t="shared" ref="F367" si="158">F368</f>
        <v>0</v>
      </c>
      <c r="G367" s="31"/>
    </row>
    <row r="368" spans="1:7" s="34" customFormat="1" ht="25.5" x14ac:dyDescent="0.25">
      <c r="A368" s="242">
        <v>3227</v>
      </c>
      <c r="B368" s="243"/>
      <c r="C368" s="244"/>
      <c r="D368" s="44" t="s">
        <v>104</v>
      </c>
      <c r="E368" s="33"/>
      <c r="F368" s="33">
        <v>0</v>
      </c>
      <c r="G368" s="33"/>
    </row>
    <row r="369" spans="1:7" x14ac:dyDescent="0.25">
      <c r="A369" s="245">
        <v>323</v>
      </c>
      <c r="B369" s="246"/>
      <c r="C369" s="247"/>
      <c r="D369" s="40" t="s">
        <v>69</v>
      </c>
      <c r="E369" s="31"/>
      <c r="F369" s="31">
        <f t="shared" ref="F369" si="159">F370+F371</f>
        <v>228.53</v>
      </c>
      <c r="G369" s="31"/>
    </row>
    <row r="370" spans="1:7" s="34" customFormat="1" x14ac:dyDescent="0.25">
      <c r="A370" s="242">
        <v>3237</v>
      </c>
      <c r="B370" s="243"/>
      <c r="C370" s="244"/>
      <c r="D370" s="44" t="s">
        <v>70</v>
      </c>
      <c r="E370" s="33"/>
      <c r="F370" s="33">
        <v>108.53</v>
      </c>
      <c r="G370" s="33"/>
    </row>
    <row r="371" spans="1:7" s="34" customFormat="1" x14ac:dyDescent="0.25">
      <c r="A371" s="242">
        <v>3239</v>
      </c>
      <c r="B371" s="243"/>
      <c r="C371" s="244"/>
      <c r="D371" s="44" t="s">
        <v>86</v>
      </c>
      <c r="E371" s="33"/>
      <c r="F371" s="33">
        <v>120</v>
      </c>
      <c r="G371" s="33"/>
    </row>
    <row r="372" spans="1:7" ht="25.5" x14ac:dyDescent="0.25">
      <c r="A372" s="245">
        <v>329</v>
      </c>
      <c r="B372" s="246"/>
      <c r="C372" s="247"/>
      <c r="D372" s="40" t="s">
        <v>59</v>
      </c>
      <c r="E372" s="31"/>
      <c r="F372" s="31">
        <f t="shared" ref="F372" si="160">F373</f>
        <v>31.51</v>
      </c>
      <c r="G372" s="31"/>
    </row>
    <row r="373" spans="1:7" ht="25.5" x14ac:dyDescent="0.25">
      <c r="A373" s="242">
        <v>3299</v>
      </c>
      <c r="B373" s="243"/>
      <c r="C373" s="244"/>
      <c r="D373" s="44" t="s">
        <v>59</v>
      </c>
      <c r="E373" s="33"/>
      <c r="F373" s="33">
        <v>31.51</v>
      </c>
      <c r="G373" s="33"/>
    </row>
    <row r="374" spans="1:7" s="34" customFormat="1" ht="25.5" x14ac:dyDescent="0.25">
      <c r="A374" s="256">
        <v>4</v>
      </c>
      <c r="B374" s="257"/>
      <c r="C374" s="258"/>
      <c r="D374" s="40" t="s">
        <v>14</v>
      </c>
      <c r="E374" s="31">
        <f>E375</f>
        <v>400</v>
      </c>
      <c r="F374" s="31">
        <f t="shared" ref="F374:F376" si="161">F375</f>
        <v>0</v>
      </c>
      <c r="G374" s="31">
        <f t="shared" ref="G374:G375" si="162">F374/E374*100</f>
        <v>0</v>
      </c>
    </row>
    <row r="375" spans="1:7" ht="38.25" x14ac:dyDescent="0.25">
      <c r="A375" s="245">
        <v>42</v>
      </c>
      <c r="B375" s="246"/>
      <c r="C375" s="247"/>
      <c r="D375" s="40" t="s">
        <v>29</v>
      </c>
      <c r="E375" s="31">
        <v>400</v>
      </c>
      <c r="F375" s="31">
        <f t="shared" si="161"/>
        <v>0</v>
      </c>
      <c r="G375" s="31">
        <f t="shared" si="162"/>
        <v>0</v>
      </c>
    </row>
    <row r="376" spans="1:7" s="34" customFormat="1" x14ac:dyDescent="0.25">
      <c r="A376" s="245">
        <v>422</v>
      </c>
      <c r="B376" s="246"/>
      <c r="C376" s="247"/>
      <c r="D376" s="40" t="s">
        <v>71</v>
      </c>
      <c r="E376" s="31"/>
      <c r="F376" s="31">
        <f t="shared" si="161"/>
        <v>0</v>
      </c>
      <c r="G376" s="31"/>
    </row>
    <row r="377" spans="1:7" x14ac:dyDescent="0.25">
      <c r="A377" s="242">
        <v>4226</v>
      </c>
      <c r="B377" s="243"/>
      <c r="C377" s="244"/>
      <c r="D377" s="44" t="s">
        <v>157</v>
      </c>
      <c r="E377" s="33"/>
      <c r="F377" s="33">
        <v>0</v>
      </c>
      <c r="G377" s="33"/>
    </row>
    <row r="378" spans="1:7" ht="25.5" x14ac:dyDescent="0.25">
      <c r="A378" s="253" t="s">
        <v>180</v>
      </c>
      <c r="B378" s="254"/>
      <c r="C378" s="255"/>
      <c r="D378" s="42" t="s">
        <v>179</v>
      </c>
      <c r="E378" s="46">
        <f t="shared" ref="E378:F379" si="163">E379</f>
        <v>906.76</v>
      </c>
      <c r="F378" s="46">
        <f t="shared" si="163"/>
        <v>906.76</v>
      </c>
      <c r="G378" s="46">
        <f t="shared" ref="G378:G380" si="164">F378/E378*100</f>
        <v>100</v>
      </c>
    </row>
    <row r="379" spans="1:7" s="34" customFormat="1" x14ac:dyDescent="0.25">
      <c r="A379" s="256">
        <v>3</v>
      </c>
      <c r="B379" s="257"/>
      <c r="C379" s="258"/>
      <c r="D379" s="40" t="s">
        <v>12</v>
      </c>
      <c r="E379" s="31">
        <f t="shared" si="163"/>
        <v>906.76</v>
      </c>
      <c r="F379" s="31">
        <f t="shared" si="163"/>
        <v>906.76</v>
      </c>
      <c r="G379" s="31">
        <f t="shared" si="164"/>
        <v>100</v>
      </c>
    </row>
    <row r="380" spans="1:7" x14ac:dyDescent="0.25">
      <c r="A380" s="245">
        <v>32</v>
      </c>
      <c r="B380" s="246"/>
      <c r="C380" s="247"/>
      <c r="D380" s="40" t="s">
        <v>22</v>
      </c>
      <c r="E380" s="31">
        <v>906.76</v>
      </c>
      <c r="F380" s="31">
        <f t="shared" ref="F380" si="165">F381+F383+F385</f>
        <v>906.76</v>
      </c>
      <c r="G380" s="31">
        <f t="shared" si="164"/>
        <v>100</v>
      </c>
    </row>
    <row r="381" spans="1:7" s="34" customFormat="1" x14ac:dyDescent="0.25">
      <c r="A381" s="245">
        <v>321</v>
      </c>
      <c r="B381" s="246"/>
      <c r="C381" s="247"/>
      <c r="D381" s="155" t="s">
        <v>54</v>
      </c>
      <c r="E381" s="31"/>
      <c r="F381" s="31">
        <f t="shared" ref="F381" si="166">F382</f>
        <v>0</v>
      </c>
      <c r="G381" s="31"/>
    </row>
    <row r="382" spans="1:7" s="34" customFormat="1" x14ac:dyDescent="0.25">
      <c r="A382" s="242">
        <v>3211</v>
      </c>
      <c r="B382" s="243"/>
      <c r="C382" s="244"/>
      <c r="D382" s="44" t="s">
        <v>64</v>
      </c>
      <c r="E382" s="33"/>
      <c r="F382" s="33">
        <v>0</v>
      </c>
      <c r="G382" s="33"/>
    </row>
    <row r="383" spans="1:7" s="34" customFormat="1" x14ac:dyDescent="0.25">
      <c r="A383" s="245">
        <v>323</v>
      </c>
      <c r="B383" s="246"/>
      <c r="C383" s="247"/>
      <c r="D383" s="155" t="s">
        <v>69</v>
      </c>
      <c r="E383" s="31"/>
      <c r="F383" s="31">
        <f t="shared" ref="F383" si="167">F384</f>
        <v>0</v>
      </c>
      <c r="G383" s="31"/>
    </row>
    <row r="384" spans="1:7" x14ac:dyDescent="0.25">
      <c r="A384" s="242">
        <v>3239</v>
      </c>
      <c r="B384" s="243"/>
      <c r="C384" s="244"/>
      <c r="D384" s="44" t="s">
        <v>86</v>
      </c>
      <c r="E384" s="33"/>
      <c r="F384" s="33">
        <v>0</v>
      </c>
      <c r="G384" s="33"/>
    </row>
    <row r="385" spans="1:7" s="34" customFormat="1" ht="25.5" x14ac:dyDescent="0.25">
      <c r="A385" s="245">
        <v>329</v>
      </c>
      <c r="B385" s="246"/>
      <c r="C385" s="247"/>
      <c r="D385" s="40" t="s">
        <v>59</v>
      </c>
      <c r="E385" s="31"/>
      <c r="F385" s="31">
        <f t="shared" ref="F385" si="168">F386</f>
        <v>906.76</v>
      </c>
      <c r="G385" s="31"/>
    </row>
    <row r="386" spans="1:7" s="34" customFormat="1" ht="25.5" x14ac:dyDescent="0.25">
      <c r="A386" s="242">
        <v>3299</v>
      </c>
      <c r="B386" s="243"/>
      <c r="C386" s="244"/>
      <c r="D386" s="44" t="s">
        <v>59</v>
      </c>
      <c r="E386" s="33"/>
      <c r="F386" s="33">
        <v>906.76</v>
      </c>
      <c r="G386" s="33"/>
    </row>
    <row r="387" spans="1:7" s="34" customFormat="1" x14ac:dyDescent="0.25">
      <c r="A387" s="259" t="s">
        <v>158</v>
      </c>
      <c r="B387" s="260"/>
      <c r="C387" s="261"/>
      <c r="D387" s="41" t="s">
        <v>120</v>
      </c>
      <c r="E387" s="47">
        <f t="shared" ref="E387:F391" si="169">E388</f>
        <v>2000</v>
      </c>
      <c r="F387" s="47">
        <f t="shared" si="169"/>
        <v>2000</v>
      </c>
      <c r="G387" s="47" t="s">
        <v>270</v>
      </c>
    </row>
    <row r="388" spans="1:7" s="34" customFormat="1" x14ac:dyDescent="0.25">
      <c r="A388" s="253" t="s">
        <v>149</v>
      </c>
      <c r="B388" s="254"/>
      <c r="C388" s="255"/>
      <c r="D388" s="42" t="s">
        <v>150</v>
      </c>
      <c r="E388" s="46">
        <f t="shared" si="169"/>
        <v>2000</v>
      </c>
      <c r="F388" s="46">
        <f t="shared" si="169"/>
        <v>2000</v>
      </c>
      <c r="G388" s="46" t="s">
        <v>270</v>
      </c>
    </row>
    <row r="389" spans="1:7" s="122" customFormat="1" x14ac:dyDescent="0.25">
      <c r="A389" s="256">
        <v>3</v>
      </c>
      <c r="B389" s="257"/>
      <c r="C389" s="258"/>
      <c r="D389" s="40" t="s">
        <v>12</v>
      </c>
      <c r="E389" s="31">
        <f t="shared" si="169"/>
        <v>2000</v>
      </c>
      <c r="F389" s="31">
        <f t="shared" si="169"/>
        <v>2000</v>
      </c>
      <c r="G389" s="31" t="s">
        <v>270</v>
      </c>
    </row>
    <row r="390" spans="1:7" s="34" customFormat="1" x14ac:dyDescent="0.25">
      <c r="A390" s="245">
        <v>32</v>
      </c>
      <c r="B390" s="246"/>
      <c r="C390" s="247"/>
      <c r="D390" s="40" t="s">
        <v>22</v>
      </c>
      <c r="E390" s="31">
        <v>2000</v>
      </c>
      <c r="F390" s="31">
        <f t="shared" si="169"/>
        <v>2000</v>
      </c>
      <c r="G390" s="31" t="s">
        <v>270</v>
      </c>
    </row>
    <row r="391" spans="1:7" s="122" customFormat="1" ht="25.5" x14ac:dyDescent="0.25">
      <c r="A391" s="245">
        <v>329</v>
      </c>
      <c r="B391" s="246"/>
      <c r="C391" s="247"/>
      <c r="D391" s="40" t="s">
        <v>59</v>
      </c>
      <c r="E391" s="31"/>
      <c r="F391" s="31">
        <f t="shared" si="169"/>
        <v>2000</v>
      </c>
      <c r="G391" s="31"/>
    </row>
    <row r="392" spans="1:7" s="34" customFormat="1" ht="25.5" x14ac:dyDescent="0.25">
      <c r="A392" s="242">
        <v>3299</v>
      </c>
      <c r="B392" s="243"/>
      <c r="C392" s="244"/>
      <c r="D392" s="44" t="s">
        <v>59</v>
      </c>
      <c r="E392" s="33"/>
      <c r="F392" s="33">
        <v>2000</v>
      </c>
      <c r="G392" s="33"/>
    </row>
    <row r="393" spans="1:7" x14ac:dyDescent="0.25">
      <c r="A393" s="259" t="s">
        <v>121</v>
      </c>
      <c r="B393" s="260"/>
      <c r="C393" s="261"/>
      <c r="D393" s="41" t="s">
        <v>159</v>
      </c>
      <c r="E393" s="47">
        <f t="shared" ref="E393:F393" si="170">E394+E412+E417+E422</f>
        <v>392268.58999999997</v>
      </c>
      <c r="F393" s="47">
        <f t="shared" si="170"/>
        <v>324721.31999999995</v>
      </c>
      <c r="G393" s="47">
        <f t="shared" ref="G393:G396" si="171">F393/E393*100</f>
        <v>82.780352105173648</v>
      </c>
    </row>
    <row r="394" spans="1:7" s="34" customFormat="1" ht="25.5" x14ac:dyDescent="0.25">
      <c r="A394" s="253" t="s">
        <v>145</v>
      </c>
      <c r="B394" s="254"/>
      <c r="C394" s="255"/>
      <c r="D394" s="42" t="s">
        <v>146</v>
      </c>
      <c r="E394" s="46">
        <f t="shared" ref="E394:F394" si="172">E395+E407</f>
        <v>85000</v>
      </c>
      <c r="F394" s="46">
        <f t="shared" si="172"/>
        <v>64942.31</v>
      </c>
      <c r="G394" s="46">
        <f t="shared" si="171"/>
        <v>76.402717647058822</v>
      </c>
    </row>
    <row r="395" spans="1:7" s="34" customFormat="1" x14ac:dyDescent="0.25">
      <c r="A395" s="256">
        <v>3</v>
      </c>
      <c r="B395" s="257"/>
      <c r="C395" s="258"/>
      <c r="D395" s="40" t="s">
        <v>12</v>
      </c>
      <c r="E395" s="31">
        <f t="shared" ref="E395:F395" si="173">E396</f>
        <v>76500</v>
      </c>
      <c r="F395" s="31">
        <f t="shared" si="173"/>
        <v>52840.59</v>
      </c>
      <c r="G395" s="31">
        <f t="shared" si="171"/>
        <v>69.072666666666663</v>
      </c>
    </row>
    <row r="396" spans="1:7" s="34" customFormat="1" x14ac:dyDescent="0.25">
      <c r="A396" s="245">
        <v>32</v>
      </c>
      <c r="B396" s="246"/>
      <c r="C396" s="247"/>
      <c r="D396" s="40" t="s">
        <v>22</v>
      </c>
      <c r="E396" s="31">
        <v>76500</v>
      </c>
      <c r="F396" s="31">
        <f t="shared" ref="F396" si="174">F397+F399+F404</f>
        <v>52840.59</v>
      </c>
      <c r="G396" s="31">
        <f t="shared" si="171"/>
        <v>69.072666666666663</v>
      </c>
    </row>
    <row r="397" spans="1:7" s="34" customFormat="1" x14ac:dyDescent="0.25">
      <c r="A397" s="245">
        <v>321</v>
      </c>
      <c r="B397" s="246"/>
      <c r="C397" s="247"/>
      <c r="D397" s="155" t="s">
        <v>54</v>
      </c>
      <c r="E397" s="31"/>
      <c r="F397" s="31">
        <f t="shared" ref="F397" si="175">F398</f>
        <v>0</v>
      </c>
      <c r="G397" s="31"/>
    </row>
    <row r="398" spans="1:7" s="34" customFormat="1" x14ac:dyDescent="0.25">
      <c r="A398" s="242">
        <v>3211</v>
      </c>
      <c r="B398" s="243"/>
      <c r="C398" s="244"/>
      <c r="D398" s="44" t="s">
        <v>64</v>
      </c>
      <c r="E398" s="33"/>
      <c r="F398" s="33">
        <v>0</v>
      </c>
      <c r="G398" s="33"/>
    </row>
    <row r="399" spans="1:7" x14ac:dyDescent="0.25">
      <c r="A399" s="245">
        <v>322</v>
      </c>
      <c r="B399" s="246"/>
      <c r="C399" s="247"/>
      <c r="D399" s="40" t="s">
        <v>56</v>
      </c>
      <c r="E399" s="31"/>
      <c r="F399" s="31">
        <f t="shared" ref="F399" si="176">F400+F401+F402+F403</f>
        <v>35914.82</v>
      </c>
      <c r="G399" s="31"/>
    </row>
    <row r="400" spans="1:7" s="34" customFormat="1" ht="25.5" x14ac:dyDescent="0.25">
      <c r="A400" s="242">
        <v>3221</v>
      </c>
      <c r="B400" s="243"/>
      <c r="C400" s="244"/>
      <c r="D400" s="44" t="s">
        <v>102</v>
      </c>
      <c r="E400" s="33"/>
      <c r="F400" s="33">
        <v>6784.79</v>
      </c>
      <c r="G400" s="33"/>
    </row>
    <row r="401" spans="1:7" s="34" customFormat="1" x14ac:dyDescent="0.25">
      <c r="A401" s="242">
        <v>3222</v>
      </c>
      <c r="B401" s="243"/>
      <c r="C401" s="244"/>
      <c r="D401" s="44" t="s">
        <v>68</v>
      </c>
      <c r="E401" s="33"/>
      <c r="F401" s="33">
        <v>28484.06</v>
      </c>
      <c r="G401" s="33"/>
    </row>
    <row r="402" spans="1:7" s="34" customFormat="1" x14ac:dyDescent="0.25">
      <c r="A402" s="242">
        <v>3223</v>
      </c>
      <c r="B402" s="243"/>
      <c r="C402" s="244"/>
      <c r="D402" s="44" t="s">
        <v>79</v>
      </c>
      <c r="E402" s="33"/>
      <c r="F402" s="33"/>
      <c r="G402" s="33"/>
    </row>
    <row r="403" spans="1:7" s="34" customFormat="1" x14ac:dyDescent="0.25">
      <c r="A403" s="242">
        <v>3225</v>
      </c>
      <c r="B403" s="243"/>
      <c r="C403" s="244"/>
      <c r="D403" s="44" t="s">
        <v>103</v>
      </c>
      <c r="E403" s="33"/>
      <c r="F403" s="33">
        <v>645.97</v>
      </c>
      <c r="G403" s="33"/>
    </row>
    <row r="404" spans="1:7" s="34" customFormat="1" x14ac:dyDescent="0.25">
      <c r="A404" s="245">
        <v>323</v>
      </c>
      <c r="B404" s="246"/>
      <c r="C404" s="247"/>
      <c r="D404" s="40" t="s">
        <v>69</v>
      </c>
      <c r="E404" s="31"/>
      <c r="F404" s="31">
        <f>F406+F405</f>
        <v>16925.77</v>
      </c>
      <c r="G404" s="31"/>
    </row>
    <row r="405" spans="1:7" s="34" customFormat="1" ht="25.5" x14ac:dyDescent="0.25">
      <c r="A405" s="242">
        <v>3232</v>
      </c>
      <c r="B405" s="243"/>
      <c r="C405" s="244"/>
      <c r="D405" s="44" t="s">
        <v>111</v>
      </c>
      <c r="E405" s="31"/>
      <c r="F405" s="33">
        <v>16497.57</v>
      </c>
      <c r="G405" s="31"/>
    </row>
    <row r="406" spans="1:7" s="122" customFormat="1" x14ac:dyDescent="0.25">
      <c r="A406" s="242">
        <v>3236</v>
      </c>
      <c r="B406" s="243"/>
      <c r="C406" s="244"/>
      <c r="D406" s="44" t="s">
        <v>84</v>
      </c>
      <c r="E406" s="33"/>
      <c r="F406" s="33">
        <v>428.2</v>
      </c>
      <c r="G406" s="33"/>
    </row>
    <row r="407" spans="1:7" s="34" customFormat="1" ht="25.5" x14ac:dyDescent="0.25">
      <c r="A407" s="256">
        <v>4</v>
      </c>
      <c r="B407" s="257"/>
      <c r="C407" s="258"/>
      <c r="D407" s="155" t="s">
        <v>14</v>
      </c>
      <c r="E407" s="31">
        <f t="shared" ref="E407:F408" si="177">E408</f>
        <v>8500</v>
      </c>
      <c r="F407" s="31">
        <f t="shared" si="177"/>
        <v>12101.72</v>
      </c>
      <c r="G407" s="31">
        <f t="shared" ref="G407:G408" si="178">F407/E407*100</f>
        <v>142.37317647058822</v>
      </c>
    </row>
    <row r="408" spans="1:7" ht="38.25" x14ac:dyDescent="0.25">
      <c r="A408" s="245">
        <v>42</v>
      </c>
      <c r="B408" s="246"/>
      <c r="C408" s="247"/>
      <c r="D408" s="155" t="s">
        <v>29</v>
      </c>
      <c r="E408" s="31">
        <v>8500</v>
      </c>
      <c r="F408" s="31">
        <f t="shared" si="177"/>
        <v>12101.72</v>
      </c>
      <c r="G408" s="31">
        <f t="shared" si="178"/>
        <v>142.37317647058822</v>
      </c>
    </row>
    <row r="409" spans="1:7" x14ac:dyDescent="0.25">
      <c r="A409" s="245">
        <v>422</v>
      </c>
      <c r="B409" s="246"/>
      <c r="C409" s="247"/>
      <c r="D409" s="155" t="s">
        <v>71</v>
      </c>
      <c r="E409" s="31"/>
      <c r="F409" s="31">
        <f>F410+F411</f>
        <v>12101.72</v>
      </c>
      <c r="G409" s="31"/>
    </row>
    <row r="410" spans="1:7" x14ac:dyDescent="0.25">
      <c r="A410" s="242">
        <v>4221</v>
      </c>
      <c r="B410" s="243"/>
      <c r="C410" s="244"/>
      <c r="D410" s="44" t="s">
        <v>72</v>
      </c>
      <c r="E410" s="33"/>
      <c r="F410" s="33">
        <v>3962.72</v>
      </c>
      <c r="G410" s="33"/>
    </row>
    <row r="411" spans="1:7" ht="25.5" x14ac:dyDescent="0.25">
      <c r="A411" s="242">
        <v>4227</v>
      </c>
      <c r="B411" s="243"/>
      <c r="C411" s="244"/>
      <c r="D411" s="44" t="s">
        <v>170</v>
      </c>
      <c r="E411" s="33"/>
      <c r="F411" s="33">
        <v>8139</v>
      </c>
      <c r="G411" s="33"/>
    </row>
    <row r="412" spans="1:7" s="34" customFormat="1" ht="38.25" x14ac:dyDescent="0.25">
      <c r="A412" s="253" t="s">
        <v>155</v>
      </c>
      <c r="B412" s="254"/>
      <c r="C412" s="255"/>
      <c r="D412" s="156" t="s">
        <v>156</v>
      </c>
      <c r="E412" s="46">
        <f t="shared" ref="E412:F415" si="179">E413</f>
        <v>18268.59</v>
      </c>
      <c r="F412" s="46">
        <f t="shared" si="179"/>
        <v>18268.59</v>
      </c>
      <c r="G412" s="46">
        <f t="shared" ref="G412:G414" si="180">F412/E412*100</f>
        <v>100</v>
      </c>
    </row>
    <row r="413" spans="1:7" x14ac:dyDescent="0.25">
      <c r="A413" s="256">
        <v>3</v>
      </c>
      <c r="B413" s="257"/>
      <c r="C413" s="258"/>
      <c r="D413" s="157" t="s">
        <v>12</v>
      </c>
      <c r="E413" s="31">
        <f t="shared" si="179"/>
        <v>18268.59</v>
      </c>
      <c r="F413" s="31">
        <f t="shared" si="179"/>
        <v>18268.59</v>
      </c>
      <c r="G413" s="31">
        <f t="shared" si="180"/>
        <v>100</v>
      </c>
    </row>
    <row r="414" spans="1:7" s="34" customFormat="1" x14ac:dyDescent="0.25">
      <c r="A414" s="245">
        <v>32</v>
      </c>
      <c r="B414" s="246"/>
      <c r="C414" s="247"/>
      <c r="D414" s="157" t="s">
        <v>22</v>
      </c>
      <c r="E414" s="31">
        <v>18268.59</v>
      </c>
      <c r="F414" s="31">
        <f t="shared" si="179"/>
        <v>18268.59</v>
      </c>
      <c r="G414" s="31">
        <f t="shared" si="180"/>
        <v>100</v>
      </c>
    </row>
    <row r="415" spans="1:7" s="34" customFormat="1" x14ac:dyDescent="0.25">
      <c r="A415" s="245">
        <v>322</v>
      </c>
      <c r="B415" s="246"/>
      <c r="C415" s="247"/>
      <c r="D415" s="157" t="s">
        <v>56</v>
      </c>
      <c r="E415" s="31"/>
      <c r="F415" s="31">
        <f t="shared" si="179"/>
        <v>18268.59</v>
      </c>
      <c r="G415" s="31"/>
    </row>
    <row r="416" spans="1:7" s="34" customFormat="1" x14ac:dyDescent="0.25">
      <c r="A416" s="242">
        <v>3222</v>
      </c>
      <c r="B416" s="243"/>
      <c r="C416" s="244"/>
      <c r="D416" s="44" t="s">
        <v>68</v>
      </c>
      <c r="E416" s="33"/>
      <c r="F416" s="33">
        <v>18268.59</v>
      </c>
      <c r="G416" s="33"/>
    </row>
    <row r="417" spans="1:7" s="122" customFormat="1" ht="25.5" x14ac:dyDescent="0.25">
      <c r="A417" s="253" t="s">
        <v>147</v>
      </c>
      <c r="B417" s="254"/>
      <c r="C417" s="255"/>
      <c r="D417" s="42" t="s">
        <v>148</v>
      </c>
      <c r="E417" s="46">
        <f t="shared" ref="E417:F420" si="181">E418</f>
        <v>0</v>
      </c>
      <c r="F417" s="46">
        <f t="shared" si="181"/>
        <v>0</v>
      </c>
      <c r="G417" s="46" t="s">
        <v>270</v>
      </c>
    </row>
    <row r="418" spans="1:7" s="122" customFormat="1" x14ac:dyDescent="0.25">
      <c r="A418" s="256">
        <v>3</v>
      </c>
      <c r="B418" s="257"/>
      <c r="C418" s="258"/>
      <c r="D418" s="40" t="s">
        <v>12</v>
      </c>
      <c r="E418" s="31">
        <f t="shared" si="181"/>
        <v>0</v>
      </c>
      <c r="F418" s="31">
        <f t="shared" si="181"/>
        <v>0</v>
      </c>
      <c r="G418" s="31" t="s">
        <v>270</v>
      </c>
    </row>
    <row r="419" spans="1:7" s="34" customFormat="1" x14ac:dyDescent="0.25">
      <c r="A419" s="245">
        <v>31</v>
      </c>
      <c r="B419" s="246"/>
      <c r="C419" s="247"/>
      <c r="D419" s="40" t="s">
        <v>13</v>
      </c>
      <c r="E419" s="31">
        <f t="shared" si="181"/>
        <v>0</v>
      </c>
      <c r="F419" s="31">
        <f t="shared" si="181"/>
        <v>0</v>
      </c>
      <c r="G419" s="31" t="s">
        <v>270</v>
      </c>
    </row>
    <row r="420" spans="1:7" s="34" customFormat="1" x14ac:dyDescent="0.25">
      <c r="A420" s="245">
        <v>311</v>
      </c>
      <c r="B420" s="246"/>
      <c r="C420" s="247"/>
      <c r="D420" s="40" t="s">
        <v>125</v>
      </c>
      <c r="E420" s="31"/>
      <c r="F420" s="31">
        <f t="shared" si="181"/>
        <v>0</v>
      </c>
      <c r="G420" s="31"/>
    </row>
    <row r="421" spans="1:7" s="34" customFormat="1" x14ac:dyDescent="0.25">
      <c r="A421" s="242">
        <v>3111</v>
      </c>
      <c r="B421" s="243"/>
      <c r="C421" s="244"/>
      <c r="D421" s="44" t="s">
        <v>50</v>
      </c>
      <c r="E421" s="33"/>
      <c r="F421" s="33">
        <v>0</v>
      </c>
      <c r="G421" s="33"/>
    </row>
    <row r="422" spans="1:7" s="34" customFormat="1" x14ac:dyDescent="0.25">
      <c r="A422" s="253" t="s">
        <v>149</v>
      </c>
      <c r="B422" s="254"/>
      <c r="C422" s="255"/>
      <c r="D422" s="42" t="s">
        <v>150</v>
      </c>
      <c r="E422" s="46">
        <f t="shared" ref="E422:F422" si="182">E423</f>
        <v>289000</v>
      </c>
      <c r="F422" s="46">
        <f t="shared" si="182"/>
        <v>241510.41999999998</v>
      </c>
      <c r="G422" s="46">
        <f t="shared" ref="G422:G424" si="183">F422/E422*100</f>
        <v>83.567619377162629</v>
      </c>
    </row>
    <row r="423" spans="1:7" s="122" customFormat="1" x14ac:dyDescent="0.25">
      <c r="A423" s="256">
        <v>3</v>
      </c>
      <c r="B423" s="257"/>
      <c r="C423" s="258"/>
      <c r="D423" s="40" t="s">
        <v>12</v>
      </c>
      <c r="E423" s="31">
        <f t="shared" ref="E423" si="184">E424+E431+E439</f>
        <v>289000</v>
      </c>
      <c r="F423" s="31">
        <f t="shared" ref="F423" si="185">F424+F431+F439</f>
        <v>241510.41999999998</v>
      </c>
      <c r="G423" s="31">
        <f t="shared" si="183"/>
        <v>83.567619377162629</v>
      </c>
    </row>
    <row r="424" spans="1:7" s="34" customFormat="1" x14ac:dyDescent="0.25">
      <c r="A424" s="245">
        <v>31</v>
      </c>
      <c r="B424" s="246"/>
      <c r="C424" s="247"/>
      <c r="D424" s="40" t="s">
        <v>13</v>
      </c>
      <c r="E424" s="31">
        <v>280000</v>
      </c>
      <c r="F424" s="31">
        <f t="shared" ref="F424" si="186">F425+F427+F429</f>
        <v>234652.83</v>
      </c>
      <c r="G424" s="31">
        <f t="shared" si="183"/>
        <v>83.804582142857143</v>
      </c>
    </row>
    <row r="425" spans="1:7" s="34" customFormat="1" x14ac:dyDescent="0.25">
      <c r="A425" s="245">
        <v>311</v>
      </c>
      <c r="B425" s="246"/>
      <c r="C425" s="247"/>
      <c r="D425" s="40" t="s">
        <v>125</v>
      </c>
      <c r="E425" s="31"/>
      <c r="F425" s="31">
        <f t="shared" ref="F425" si="187">F426</f>
        <v>193332.31</v>
      </c>
      <c r="G425" s="31"/>
    </row>
    <row r="426" spans="1:7" s="34" customFormat="1" x14ac:dyDescent="0.25">
      <c r="A426" s="242">
        <v>3111</v>
      </c>
      <c r="B426" s="243"/>
      <c r="C426" s="244"/>
      <c r="D426" s="44" t="s">
        <v>50</v>
      </c>
      <c r="E426" s="33"/>
      <c r="F426" s="33">
        <v>193332.31</v>
      </c>
      <c r="G426" s="33"/>
    </row>
    <row r="427" spans="1:7" s="34" customFormat="1" x14ac:dyDescent="0.25">
      <c r="A427" s="245">
        <v>312</v>
      </c>
      <c r="B427" s="246"/>
      <c r="C427" s="247"/>
      <c r="D427" s="40" t="s">
        <v>51</v>
      </c>
      <c r="E427" s="31"/>
      <c r="F427" s="31">
        <f t="shared" ref="F427" si="188">F428</f>
        <v>9420.7199999999993</v>
      </c>
      <c r="G427" s="31"/>
    </row>
    <row r="428" spans="1:7" x14ac:dyDescent="0.25">
      <c r="A428" s="242">
        <v>3121</v>
      </c>
      <c r="B428" s="243"/>
      <c r="C428" s="244"/>
      <c r="D428" s="44" t="s">
        <v>51</v>
      </c>
      <c r="E428" s="33"/>
      <c r="F428" s="33">
        <v>9420.7199999999993</v>
      </c>
      <c r="G428" s="33"/>
    </row>
    <row r="429" spans="1:7" s="34" customFormat="1" x14ac:dyDescent="0.25">
      <c r="A429" s="245">
        <v>313</v>
      </c>
      <c r="B429" s="246"/>
      <c r="C429" s="247"/>
      <c r="D429" s="40" t="s">
        <v>52</v>
      </c>
      <c r="E429" s="31"/>
      <c r="F429" s="31">
        <f t="shared" ref="F429" si="189">F430</f>
        <v>31899.8</v>
      </c>
      <c r="G429" s="31"/>
    </row>
    <row r="430" spans="1:7" s="34" customFormat="1" ht="25.5" x14ac:dyDescent="0.25">
      <c r="A430" s="242">
        <v>3132</v>
      </c>
      <c r="B430" s="243"/>
      <c r="C430" s="244"/>
      <c r="D430" s="44" t="s">
        <v>53</v>
      </c>
      <c r="E430" s="33"/>
      <c r="F430" s="33">
        <v>31899.8</v>
      </c>
      <c r="G430" s="33"/>
    </row>
    <row r="431" spans="1:7" s="34" customFormat="1" x14ac:dyDescent="0.25">
      <c r="A431" s="245">
        <v>32</v>
      </c>
      <c r="B431" s="246"/>
      <c r="C431" s="247"/>
      <c r="D431" s="40" t="s">
        <v>22</v>
      </c>
      <c r="E431" s="31">
        <v>9000</v>
      </c>
      <c r="F431" s="31">
        <f t="shared" ref="F431" si="190">F432+F434+F436</f>
        <v>6857.59</v>
      </c>
      <c r="G431" s="31">
        <f t="shared" ref="G431" si="191">F431/E431*100</f>
        <v>76.195444444444448</v>
      </c>
    </row>
    <row r="432" spans="1:7" s="34" customFormat="1" x14ac:dyDescent="0.25">
      <c r="A432" s="245">
        <v>321</v>
      </c>
      <c r="B432" s="246"/>
      <c r="C432" s="247"/>
      <c r="D432" s="40" t="s">
        <v>54</v>
      </c>
      <c r="E432" s="31"/>
      <c r="F432" s="31">
        <f t="shared" ref="F432:F434" si="192">F433</f>
        <v>3412.59</v>
      </c>
      <c r="G432" s="31"/>
    </row>
    <row r="433" spans="1:7" ht="25.5" x14ac:dyDescent="0.25">
      <c r="A433" s="242">
        <v>3212</v>
      </c>
      <c r="B433" s="243"/>
      <c r="C433" s="244"/>
      <c r="D433" s="44" t="s">
        <v>127</v>
      </c>
      <c r="E433" s="33"/>
      <c r="F433" s="33">
        <v>3412.59</v>
      </c>
      <c r="G433" s="33"/>
    </row>
    <row r="434" spans="1:7" s="34" customFormat="1" x14ac:dyDescent="0.25">
      <c r="A434" s="245">
        <v>322</v>
      </c>
      <c r="B434" s="246"/>
      <c r="C434" s="247"/>
      <c r="D434" s="157" t="s">
        <v>56</v>
      </c>
      <c r="E434" s="31"/>
      <c r="F434" s="31">
        <f t="shared" si="192"/>
        <v>3445</v>
      </c>
      <c r="G434" s="31"/>
    </row>
    <row r="435" spans="1:7" x14ac:dyDescent="0.25">
      <c r="A435" s="242">
        <v>3222</v>
      </c>
      <c r="B435" s="243"/>
      <c r="C435" s="244"/>
      <c r="D435" s="44" t="s">
        <v>68</v>
      </c>
      <c r="E435" s="33"/>
      <c r="F435" s="33">
        <v>3445</v>
      </c>
      <c r="G435" s="33"/>
    </row>
    <row r="436" spans="1:7" s="34" customFormat="1" x14ac:dyDescent="0.25">
      <c r="A436" s="245">
        <v>323</v>
      </c>
      <c r="B436" s="246"/>
      <c r="C436" s="247"/>
      <c r="D436" s="40" t="s">
        <v>69</v>
      </c>
      <c r="E436" s="31"/>
      <c r="F436" s="31">
        <f t="shared" ref="F436" si="193">F437+F438</f>
        <v>0</v>
      </c>
      <c r="G436" s="31"/>
    </row>
    <row r="437" spans="1:7" ht="25.5" x14ac:dyDescent="0.25">
      <c r="A437" s="242">
        <v>3232</v>
      </c>
      <c r="B437" s="243"/>
      <c r="C437" s="244"/>
      <c r="D437" s="44" t="s">
        <v>111</v>
      </c>
      <c r="E437" s="33"/>
      <c r="F437" s="33"/>
      <c r="G437" s="33"/>
    </row>
    <row r="438" spans="1:7" s="34" customFormat="1" x14ac:dyDescent="0.25">
      <c r="A438" s="242">
        <v>3237</v>
      </c>
      <c r="B438" s="243"/>
      <c r="C438" s="244"/>
      <c r="D438" s="44" t="s">
        <v>70</v>
      </c>
      <c r="E438" s="33"/>
      <c r="F438" s="33"/>
      <c r="G438" s="33"/>
    </row>
    <row r="439" spans="1:7" s="34" customFormat="1" x14ac:dyDescent="0.25">
      <c r="A439" s="245">
        <v>38</v>
      </c>
      <c r="B439" s="246"/>
      <c r="C439" s="247"/>
      <c r="D439" s="40" t="s">
        <v>160</v>
      </c>
      <c r="E439" s="31">
        <f t="shared" ref="E439:F440" si="194">E440</f>
        <v>0</v>
      </c>
      <c r="F439" s="31">
        <f t="shared" si="194"/>
        <v>0</v>
      </c>
      <c r="G439" s="31" t="s">
        <v>270</v>
      </c>
    </row>
    <row r="440" spans="1:7" x14ac:dyDescent="0.25">
      <c r="A440" s="245">
        <v>383</v>
      </c>
      <c r="B440" s="246"/>
      <c r="C440" s="247"/>
      <c r="D440" s="40" t="s">
        <v>161</v>
      </c>
      <c r="E440" s="31">
        <f t="shared" si="194"/>
        <v>0</v>
      </c>
      <c r="F440" s="31">
        <f t="shared" si="194"/>
        <v>0</v>
      </c>
      <c r="G440" s="31" t="s">
        <v>270</v>
      </c>
    </row>
    <row r="441" spans="1:7" s="34" customFormat="1" ht="25.5" x14ac:dyDescent="0.25">
      <c r="A441" s="242">
        <v>3831</v>
      </c>
      <c r="B441" s="243"/>
      <c r="C441" s="244"/>
      <c r="D441" s="44" t="s">
        <v>162</v>
      </c>
      <c r="E441" s="33"/>
      <c r="F441" s="33"/>
      <c r="G441" s="33"/>
    </row>
    <row r="442" spans="1:7" s="122" customFormat="1" x14ac:dyDescent="0.25">
      <c r="A442" s="259" t="s">
        <v>163</v>
      </c>
      <c r="B442" s="260"/>
      <c r="C442" s="261"/>
      <c r="D442" s="41" t="s">
        <v>164</v>
      </c>
      <c r="E442" s="47">
        <f>E443+E453+E458</f>
        <v>3874.5</v>
      </c>
      <c r="F442" s="47">
        <f>F443+F453+F458</f>
        <v>2774.34</v>
      </c>
      <c r="G442" s="47">
        <f t="shared" ref="G442:G448" si="195">F442/E442*100</f>
        <v>71.60511033681766</v>
      </c>
    </row>
    <row r="443" spans="1:7" s="34" customFormat="1" x14ac:dyDescent="0.25">
      <c r="A443" s="253" t="s">
        <v>141</v>
      </c>
      <c r="B443" s="254"/>
      <c r="C443" s="255"/>
      <c r="D443" s="42" t="s">
        <v>142</v>
      </c>
      <c r="E443" s="46">
        <f t="shared" ref="E443:F456" si="196">E444</f>
        <v>3100</v>
      </c>
      <c r="F443" s="46">
        <f t="shared" si="196"/>
        <v>1999.8400000000001</v>
      </c>
      <c r="G443" s="46">
        <f t="shared" si="195"/>
        <v>64.510967741935488</v>
      </c>
    </row>
    <row r="444" spans="1:7" x14ac:dyDescent="0.25">
      <c r="A444" s="256">
        <v>3</v>
      </c>
      <c r="B444" s="257"/>
      <c r="C444" s="258"/>
      <c r="D444" s="40" t="s">
        <v>12</v>
      </c>
      <c r="E444" s="31">
        <f>E448+E445</f>
        <v>3100</v>
      </c>
      <c r="F444" s="31">
        <f>F445+F448</f>
        <v>1999.8400000000001</v>
      </c>
      <c r="G444" s="31">
        <f t="shared" si="195"/>
        <v>64.510967741935488</v>
      </c>
    </row>
    <row r="445" spans="1:7" x14ac:dyDescent="0.25">
      <c r="A445" s="245">
        <v>31</v>
      </c>
      <c r="B445" s="246"/>
      <c r="C445" s="247"/>
      <c r="D445" s="189" t="s">
        <v>13</v>
      </c>
      <c r="E445" s="31">
        <v>400</v>
      </c>
      <c r="F445" s="31">
        <f>F446</f>
        <v>300</v>
      </c>
      <c r="G445" s="31">
        <f t="shared" si="195"/>
        <v>75</v>
      </c>
    </row>
    <row r="446" spans="1:7" s="34" customFormat="1" x14ac:dyDescent="0.25">
      <c r="A446" s="245">
        <v>312</v>
      </c>
      <c r="B446" s="246"/>
      <c r="C446" s="247"/>
      <c r="D446" s="189" t="s">
        <v>51</v>
      </c>
      <c r="E446" s="31"/>
      <c r="F446" s="31">
        <f t="shared" ref="F446" si="197">F447</f>
        <v>300</v>
      </c>
      <c r="G446" s="31"/>
    </row>
    <row r="447" spans="1:7" s="34" customFormat="1" x14ac:dyDescent="0.25">
      <c r="A447" s="242">
        <v>3121</v>
      </c>
      <c r="B447" s="243"/>
      <c r="C447" s="244"/>
      <c r="D447" s="44" t="s">
        <v>51</v>
      </c>
      <c r="E447" s="33"/>
      <c r="F447" s="33">
        <v>300</v>
      </c>
      <c r="G447" s="33"/>
    </row>
    <row r="448" spans="1:7" x14ac:dyDescent="0.25">
      <c r="A448" s="245">
        <v>32</v>
      </c>
      <c r="B448" s="246"/>
      <c r="C448" s="247"/>
      <c r="D448" s="40" t="s">
        <v>22</v>
      </c>
      <c r="E448" s="31">
        <v>2700</v>
      </c>
      <c r="F448" s="31">
        <f t="shared" ref="F448" si="198">F449+F451</f>
        <v>1699.8400000000001</v>
      </c>
      <c r="G448" s="31">
        <f t="shared" si="195"/>
        <v>62.957037037037047</v>
      </c>
    </row>
    <row r="449" spans="1:7" s="34" customFormat="1" x14ac:dyDescent="0.25">
      <c r="A449" s="245">
        <v>321</v>
      </c>
      <c r="B449" s="246"/>
      <c r="C449" s="247"/>
      <c r="D449" s="155" t="s">
        <v>54</v>
      </c>
      <c r="E449" s="31"/>
      <c r="F449" s="31">
        <f t="shared" ref="F449" si="199">F450</f>
        <v>694.6</v>
      </c>
      <c r="G449" s="31"/>
    </row>
    <row r="450" spans="1:7" s="34" customFormat="1" x14ac:dyDescent="0.25">
      <c r="A450" s="242">
        <v>3211</v>
      </c>
      <c r="B450" s="243"/>
      <c r="C450" s="244"/>
      <c r="D450" s="44" t="s">
        <v>64</v>
      </c>
      <c r="E450" s="33"/>
      <c r="F450" s="33">
        <v>694.6</v>
      </c>
      <c r="G450" s="33"/>
    </row>
    <row r="451" spans="1:7" s="34" customFormat="1" ht="25.5" x14ac:dyDescent="0.25">
      <c r="A451" s="245">
        <v>329</v>
      </c>
      <c r="B451" s="246"/>
      <c r="C451" s="247"/>
      <c r="D451" s="40" t="s">
        <v>59</v>
      </c>
      <c r="E451" s="31"/>
      <c r="F451" s="31">
        <f t="shared" si="196"/>
        <v>1005.24</v>
      </c>
      <c r="G451" s="31"/>
    </row>
    <row r="452" spans="1:7" s="34" customFormat="1" ht="25.5" x14ac:dyDescent="0.25">
      <c r="A452" s="242">
        <v>3299</v>
      </c>
      <c r="B452" s="243"/>
      <c r="C452" s="244"/>
      <c r="D452" s="44" t="s">
        <v>59</v>
      </c>
      <c r="E452" s="33"/>
      <c r="F452" s="33">
        <v>1005.24</v>
      </c>
      <c r="G452" s="33"/>
    </row>
    <row r="453" spans="1:7" s="34" customFormat="1" ht="38.25" x14ac:dyDescent="0.25">
      <c r="A453" s="253" t="s">
        <v>143</v>
      </c>
      <c r="B453" s="254"/>
      <c r="C453" s="255"/>
      <c r="D453" s="188" t="s">
        <v>144</v>
      </c>
      <c r="E453" s="46">
        <f t="shared" si="196"/>
        <v>274.5</v>
      </c>
      <c r="F453" s="46">
        <f t="shared" si="196"/>
        <v>274.5</v>
      </c>
      <c r="G453" s="46" t="s">
        <v>270</v>
      </c>
    </row>
    <row r="454" spans="1:7" s="122" customFormat="1" x14ac:dyDescent="0.25">
      <c r="A454" s="256">
        <v>3</v>
      </c>
      <c r="B454" s="257"/>
      <c r="C454" s="258"/>
      <c r="D454" s="187" t="s">
        <v>12</v>
      </c>
      <c r="E454" s="31">
        <f t="shared" si="196"/>
        <v>274.5</v>
      </c>
      <c r="F454" s="31">
        <f t="shared" si="196"/>
        <v>274.5</v>
      </c>
      <c r="G454" s="31" t="s">
        <v>270</v>
      </c>
    </row>
    <row r="455" spans="1:7" s="34" customFormat="1" x14ac:dyDescent="0.25">
      <c r="A455" s="245">
        <v>32</v>
      </c>
      <c r="B455" s="246"/>
      <c r="C455" s="247"/>
      <c r="D455" s="187" t="s">
        <v>22</v>
      </c>
      <c r="E455" s="31">
        <v>274.5</v>
      </c>
      <c r="F455" s="31">
        <f>F456</f>
        <v>274.5</v>
      </c>
      <c r="G455" s="31" t="s">
        <v>270</v>
      </c>
    </row>
    <row r="456" spans="1:7" s="34" customFormat="1" ht="25.5" x14ac:dyDescent="0.25">
      <c r="A456" s="245">
        <v>329</v>
      </c>
      <c r="B456" s="246"/>
      <c r="C456" s="247"/>
      <c r="D456" s="187" t="s">
        <v>59</v>
      </c>
      <c r="E456" s="31"/>
      <c r="F456" s="31">
        <f t="shared" si="196"/>
        <v>274.5</v>
      </c>
      <c r="G456" s="31"/>
    </row>
    <row r="457" spans="1:7" s="122" customFormat="1" ht="25.5" x14ac:dyDescent="0.25">
      <c r="A457" s="242">
        <v>3299</v>
      </c>
      <c r="B457" s="243"/>
      <c r="C457" s="244"/>
      <c r="D457" s="44" t="s">
        <v>59</v>
      </c>
      <c r="E457" s="33"/>
      <c r="F457" s="33">
        <v>274.5</v>
      </c>
      <c r="G457" s="33"/>
    </row>
    <row r="458" spans="1:7" s="34" customFormat="1" x14ac:dyDescent="0.25">
      <c r="A458" s="253" t="s">
        <v>149</v>
      </c>
      <c r="B458" s="254"/>
      <c r="C458" s="255"/>
      <c r="D458" s="42" t="s">
        <v>150</v>
      </c>
      <c r="E458" s="46">
        <f t="shared" ref="E458:F459" si="200">E459</f>
        <v>500</v>
      </c>
      <c r="F458" s="46">
        <f t="shared" si="200"/>
        <v>500</v>
      </c>
      <c r="G458" s="46">
        <f t="shared" ref="G458:G460" si="201">F458/E458*100</f>
        <v>100</v>
      </c>
    </row>
    <row r="459" spans="1:7" x14ac:dyDescent="0.25">
      <c r="A459" s="256">
        <v>3</v>
      </c>
      <c r="B459" s="257"/>
      <c r="C459" s="258"/>
      <c r="D459" s="40" t="s">
        <v>12</v>
      </c>
      <c r="E459" s="31">
        <f t="shared" si="200"/>
        <v>500</v>
      </c>
      <c r="F459" s="31">
        <f t="shared" si="200"/>
        <v>500</v>
      </c>
      <c r="G459" s="31">
        <f t="shared" si="201"/>
        <v>100</v>
      </c>
    </row>
    <row r="460" spans="1:7" s="34" customFormat="1" x14ac:dyDescent="0.25">
      <c r="A460" s="245">
        <v>32</v>
      </c>
      <c r="B460" s="246"/>
      <c r="C460" s="247"/>
      <c r="D460" s="40" t="s">
        <v>22</v>
      </c>
      <c r="E460" s="31">
        <v>500</v>
      </c>
      <c r="F460" s="31">
        <f t="shared" ref="F460" si="202">F461+F463</f>
        <v>500</v>
      </c>
      <c r="G460" s="31">
        <f t="shared" si="201"/>
        <v>100</v>
      </c>
    </row>
    <row r="461" spans="1:7" s="34" customFormat="1" x14ac:dyDescent="0.25">
      <c r="A461" s="245">
        <v>321</v>
      </c>
      <c r="B461" s="246"/>
      <c r="C461" s="247"/>
      <c r="D461" s="40" t="s">
        <v>54</v>
      </c>
      <c r="E461" s="31"/>
      <c r="F461" s="31">
        <f t="shared" ref="F461" si="203">F462</f>
        <v>0</v>
      </c>
      <c r="G461" s="31"/>
    </row>
    <row r="462" spans="1:7" s="34" customFormat="1" x14ac:dyDescent="0.25">
      <c r="A462" s="242">
        <v>3211</v>
      </c>
      <c r="B462" s="243"/>
      <c r="C462" s="244"/>
      <c r="D462" s="44" t="s">
        <v>64</v>
      </c>
      <c r="E462" s="33"/>
      <c r="F462" s="33">
        <v>0</v>
      </c>
      <c r="G462" s="33"/>
    </row>
    <row r="463" spans="1:7" s="34" customFormat="1" ht="25.5" x14ac:dyDescent="0.25">
      <c r="A463" s="245">
        <v>329</v>
      </c>
      <c r="B463" s="246"/>
      <c r="C463" s="247"/>
      <c r="D463" s="40" t="s">
        <v>59</v>
      </c>
      <c r="E463" s="31"/>
      <c r="F463" s="31">
        <f t="shared" ref="F463" si="204">F464</f>
        <v>500</v>
      </c>
      <c r="G463" s="31"/>
    </row>
    <row r="464" spans="1:7" s="122" customFormat="1" ht="25.5" x14ac:dyDescent="0.25">
      <c r="A464" s="242">
        <v>3299</v>
      </c>
      <c r="B464" s="243"/>
      <c r="C464" s="244"/>
      <c r="D464" s="44" t="s">
        <v>59</v>
      </c>
      <c r="E464" s="33"/>
      <c r="F464" s="33">
        <v>500</v>
      </c>
      <c r="G464" s="33"/>
    </row>
    <row r="465" spans="1:7" s="34" customFormat="1" ht="25.5" x14ac:dyDescent="0.25">
      <c r="A465" s="259" t="s">
        <v>165</v>
      </c>
      <c r="B465" s="260"/>
      <c r="C465" s="261"/>
      <c r="D465" s="41" t="s">
        <v>166</v>
      </c>
      <c r="E465" s="47">
        <f t="shared" ref="E465:F465" si="205">E466+E475</f>
        <v>7000</v>
      </c>
      <c r="F465" s="47">
        <f t="shared" si="205"/>
        <v>60</v>
      </c>
      <c r="G465" s="47">
        <f t="shared" ref="G465:G468" si="206">F465/E465*100</f>
        <v>0.85714285714285721</v>
      </c>
    </row>
    <row r="466" spans="1:7" s="34" customFormat="1" x14ac:dyDescent="0.25">
      <c r="A466" s="253" t="s">
        <v>149</v>
      </c>
      <c r="B466" s="254"/>
      <c r="C466" s="255"/>
      <c r="D466" s="42" t="s">
        <v>150</v>
      </c>
      <c r="E466" s="46">
        <f t="shared" ref="E466:F466" si="207">E467+E471</f>
        <v>7000</v>
      </c>
      <c r="F466" s="46">
        <f t="shared" si="207"/>
        <v>60</v>
      </c>
      <c r="G466" s="46">
        <f t="shared" si="206"/>
        <v>0.85714285714285721</v>
      </c>
    </row>
    <row r="467" spans="1:7" s="34" customFormat="1" x14ac:dyDescent="0.25">
      <c r="A467" s="256">
        <v>3</v>
      </c>
      <c r="B467" s="257"/>
      <c r="C467" s="258"/>
      <c r="D467" s="40" t="s">
        <v>12</v>
      </c>
      <c r="E467" s="31">
        <f t="shared" ref="E467:F469" si="208">E468</f>
        <v>5000</v>
      </c>
      <c r="F467" s="31">
        <f t="shared" si="208"/>
        <v>60</v>
      </c>
      <c r="G467" s="31">
        <f t="shared" si="206"/>
        <v>1.2</v>
      </c>
    </row>
    <row r="468" spans="1:7" s="34" customFormat="1" x14ac:dyDescent="0.25">
      <c r="A468" s="245">
        <v>32</v>
      </c>
      <c r="B468" s="246"/>
      <c r="C468" s="247"/>
      <c r="D468" s="40" t="s">
        <v>22</v>
      </c>
      <c r="E468" s="31">
        <v>5000</v>
      </c>
      <c r="F468" s="31">
        <f t="shared" si="208"/>
        <v>60</v>
      </c>
      <c r="G468" s="31">
        <f t="shared" si="206"/>
        <v>1.2</v>
      </c>
    </row>
    <row r="469" spans="1:7" ht="25.5" x14ac:dyDescent="0.25">
      <c r="A469" s="245">
        <v>329</v>
      </c>
      <c r="B469" s="246"/>
      <c r="C469" s="247"/>
      <c r="D469" s="40" t="s">
        <v>59</v>
      </c>
      <c r="E469" s="31"/>
      <c r="F469" s="31">
        <f t="shared" si="208"/>
        <v>60</v>
      </c>
      <c r="G469" s="31"/>
    </row>
    <row r="470" spans="1:7" s="34" customFormat="1" ht="25.5" x14ac:dyDescent="0.25">
      <c r="A470" s="242">
        <v>3299</v>
      </c>
      <c r="B470" s="243"/>
      <c r="C470" s="244"/>
      <c r="D470" s="44" t="s">
        <v>59</v>
      </c>
      <c r="E470" s="33"/>
      <c r="F470" s="33">
        <v>60</v>
      </c>
      <c r="G470" s="33"/>
    </row>
    <row r="471" spans="1:7" ht="25.5" x14ac:dyDescent="0.25">
      <c r="A471" s="256">
        <v>4</v>
      </c>
      <c r="B471" s="257"/>
      <c r="C471" s="258"/>
      <c r="D471" s="155" t="s">
        <v>14</v>
      </c>
      <c r="E471" s="31">
        <f t="shared" ref="E471:F473" si="209">E472</f>
        <v>2000</v>
      </c>
      <c r="F471" s="31">
        <f t="shared" si="209"/>
        <v>0</v>
      </c>
      <c r="G471" s="31" t="s">
        <v>270</v>
      </c>
    </row>
    <row r="472" spans="1:7" s="34" customFormat="1" ht="38.25" x14ac:dyDescent="0.25">
      <c r="A472" s="245">
        <v>42</v>
      </c>
      <c r="B472" s="246"/>
      <c r="C472" s="247"/>
      <c r="D472" s="155" t="s">
        <v>29</v>
      </c>
      <c r="E472" s="31">
        <v>2000</v>
      </c>
      <c r="F472" s="31">
        <f t="shared" si="209"/>
        <v>0</v>
      </c>
      <c r="G472" s="31" t="s">
        <v>270</v>
      </c>
    </row>
    <row r="473" spans="1:7" s="34" customFormat="1" x14ac:dyDescent="0.25">
      <c r="A473" s="245">
        <v>422</v>
      </c>
      <c r="B473" s="246"/>
      <c r="C473" s="247"/>
      <c r="D473" s="155" t="s">
        <v>71</v>
      </c>
      <c r="E473" s="31"/>
      <c r="F473" s="31">
        <f t="shared" si="209"/>
        <v>0</v>
      </c>
      <c r="G473" s="31"/>
    </row>
    <row r="474" spans="1:7" s="34" customFormat="1" ht="25.5" x14ac:dyDescent="0.25">
      <c r="A474" s="242">
        <v>4227</v>
      </c>
      <c r="B474" s="243"/>
      <c r="C474" s="244"/>
      <c r="D474" s="44" t="s">
        <v>170</v>
      </c>
      <c r="E474" s="33"/>
      <c r="F474" s="33">
        <v>0</v>
      </c>
      <c r="G474" s="33"/>
    </row>
    <row r="475" spans="1:7" s="34" customFormat="1" ht="25.5" x14ac:dyDescent="0.25">
      <c r="A475" s="253" t="s">
        <v>147</v>
      </c>
      <c r="B475" s="254"/>
      <c r="C475" s="255"/>
      <c r="D475" s="154" t="s">
        <v>148</v>
      </c>
      <c r="E475" s="46">
        <f>E476+E482</f>
        <v>0</v>
      </c>
      <c r="F475" s="46">
        <f>F476+F482</f>
        <v>0</v>
      </c>
      <c r="G475" s="46" t="s">
        <v>270</v>
      </c>
    </row>
    <row r="476" spans="1:7" s="34" customFormat="1" x14ac:dyDescent="0.25">
      <c r="A476" s="256">
        <v>3</v>
      </c>
      <c r="B476" s="257"/>
      <c r="C476" s="258"/>
      <c r="D476" s="155" t="s">
        <v>12</v>
      </c>
      <c r="E476" s="31">
        <f t="shared" ref="E476:F480" si="210">E477</f>
        <v>0</v>
      </c>
      <c r="F476" s="31">
        <f t="shared" si="210"/>
        <v>0</v>
      </c>
      <c r="G476" s="31" t="s">
        <v>270</v>
      </c>
    </row>
    <row r="477" spans="1:7" x14ac:dyDescent="0.25">
      <c r="A477" s="245">
        <v>32</v>
      </c>
      <c r="B477" s="246"/>
      <c r="C477" s="247"/>
      <c r="D477" s="155" t="s">
        <v>22</v>
      </c>
      <c r="E477" s="31">
        <f t="shared" ref="E477:F477" si="211">E478+E480</f>
        <v>0</v>
      </c>
      <c r="F477" s="31">
        <f t="shared" si="211"/>
        <v>0</v>
      </c>
      <c r="G477" s="31" t="s">
        <v>270</v>
      </c>
    </row>
    <row r="478" spans="1:7" s="34" customFormat="1" x14ac:dyDescent="0.25">
      <c r="A478" s="245">
        <v>322</v>
      </c>
      <c r="B478" s="246"/>
      <c r="C478" s="247"/>
      <c r="D478" s="155" t="s">
        <v>56</v>
      </c>
      <c r="E478" s="31"/>
      <c r="F478" s="31">
        <f t="shared" ref="F478" si="212">F479</f>
        <v>0</v>
      </c>
      <c r="G478" s="31"/>
    </row>
    <row r="479" spans="1:7" s="34" customFormat="1" x14ac:dyDescent="0.25">
      <c r="A479" s="242">
        <v>3225</v>
      </c>
      <c r="B479" s="243"/>
      <c r="C479" s="244"/>
      <c r="D479" s="44" t="s">
        <v>103</v>
      </c>
      <c r="E479" s="33"/>
      <c r="F479" s="33">
        <v>0</v>
      </c>
      <c r="G479" s="33"/>
    </row>
    <row r="480" spans="1:7" s="34" customFormat="1" ht="25.5" x14ac:dyDescent="0.25">
      <c r="A480" s="245">
        <v>329</v>
      </c>
      <c r="B480" s="246"/>
      <c r="C480" s="247"/>
      <c r="D480" s="155" t="s">
        <v>59</v>
      </c>
      <c r="E480" s="31"/>
      <c r="F480" s="31">
        <f t="shared" si="210"/>
        <v>0</v>
      </c>
      <c r="G480" s="31"/>
    </row>
    <row r="481" spans="1:7" s="122" customFormat="1" ht="25.5" x14ac:dyDescent="0.25">
      <c r="A481" s="242">
        <v>3299</v>
      </c>
      <c r="B481" s="243"/>
      <c r="C481" s="244"/>
      <c r="D481" s="44" t="s">
        <v>59</v>
      </c>
      <c r="E481" s="33"/>
      <c r="F481" s="33">
        <v>0</v>
      </c>
      <c r="G481" s="33"/>
    </row>
    <row r="482" spans="1:7" s="34" customFormat="1" ht="25.5" x14ac:dyDescent="0.25">
      <c r="A482" s="256">
        <v>4</v>
      </c>
      <c r="B482" s="257"/>
      <c r="C482" s="258"/>
      <c r="D482" s="155" t="s">
        <v>14</v>
      </c>
      <c r="E482" s="31">
        <f t="shared" ref="E482:F484" si="213">E483</f>
        <v>0</v>
      </c>
      <c r="F482" s="31">
        <f t="shared" si="213"/>
        <v>0</v>
      </c>
      <c r="G482" s="31" t="s">
        <v>270</v>
      </c>
    </row>
    <row r="483" spans="1:7" s="34" customFormat="1" ht="38.25" x14ac:dyDescent="0.25">
      <c r="A483" s="245">
        <v>42</v>
      </c>
      <c r="B483" s="246"/>
      <c r="C483" s="247"/>
      <c r="D483" s="155" t="s">
        <v>29</v>
      </c>
      <c r="E483" s="31">
        <f t="shared" si="213"/>
        <v>0</v>
      </c>
      <c r="F483" s="31">
        <f t="shared" si="213"/>
        <v>0</v>
      </c>
      <c r="G483" s="31" t="s">
        <v>270</v>
      </c>
    </row>
    <row r="484" spans="1:7" s="34" customFormat="1" x14ac:dyDescent="0.25">
      <c r="A484" s="245">
        <v>422</v>
      </c>
      <c r="B484" s="246"/>
      <c r="C484" s="247"/>
      <c r="D484" s="155" t="s">
        <v>71</v>
      </c>
      <c r="E484" s="31"/>
      <c r="F484" s="31">
        <f t="shared" si="213"/>
        <v>0</v>
      </c>
      <c r="G484" s="31"/>
    </row>
    <row r="485" spans="1:7" s="34" customFormat="1" ht="25.5" x14ac:dyDescent="0.25">
      <c r="A485" s="242">
        <v>4227</v>
      </c>
      <c r="B485" s="243"/>
      <c r="C485" s="244"/>
      <c r="D485" s="44" t="s">
        <v>170</v>
      </c>
      <c r="E485" s="33"/>
      <c r="F485" s="33">
        <v>0</v>
      </c>
      <c r="G485" s="33"/>
    </row>
    <row r="486" spans="1:7" s="122" customFormat="1" x14ac:dyDescent="0.25">
      <c r="A486" s="259" t="s">
        <v>167</v>
      </c>
      <c r="B486" s="260"/>
      <c r="C486" s="261"/>
      <c r="D486" s="41" t="s">
        <v>139</v>
      </c>
      <c r="E486" s="47">
        <f t="shared" ref="E486" si="214">E487+E498+E503+E508</f>
        <v>20700</v>
      </c>
      <c r="F486" s="47">
        <f t="shared" ref="F486" si="215">F487+F498+F503+F508</f>
        <v>1761.86</v>
      </c>
      <c r="G486" s="47">
        <f t="shared" ref="G486:G489" si="216">F486/E486*100</f>
        <v>8.5114009661835741</v>
      </c>
    </row>
    <row r="487" spans="1:7" s="34" customFormat="1" x14ac:dyDescent="0.25">
      <c r="A487" s="253" t="s">
        <v>141</v>
      </c>
      <c r="B487" s="254"/>
      <c r="C487" s="255"/>
      <c r="D487" s="42" t="s">
        <v>142</v>
      </c>
      <c r="E487" s="46">
        <f t="shared" ref="E487:F488" si="217">E488</f>
        <v>8700</v>
      </c>
      <c r="F487" s="46">
        <f t="shared" si="217"/>
        <v>1.86</v>
      </c>
      <c r="G487" s="46">
        <f t="shared" si="216"/>
        <v>2.1379310344827589E-2</v>
      </c>
    </row>
    <row r="488" spans="1:7" s="122" customFormat="1" ht="25.5" x14ac:dyDescent="0.25">
      <c r="A488" s="256">
        <v>4</v>
      </c>
      <c r="B488" s="257"/>
      <c r="C488" s="258"/>
      <c r="D488" s="40" t="s">
        <v>14</v>
      </c>
      <c r="E488" s="31">
        <f t="shared" si="217"/>
        <v>8700</v>
      </c>
      <c r="F488" s="31">
        <f t="shared" si="217"/>
        <v>1.86</v>
      </c>
      <c r="G488" s="31">
        <f t="shared" si="216"/>
        <v>2.1379310344827589E-2</v>
      </c>
    </row>
    <row r="489" spans="1:7" s="34" customFormat="1" ht="38.25" x14ac:dyDescent="0.25">
      <c r="A489" s="245">
        <v>42</v>
      </c>
      <c r="B489" s="246"/>
      <c r="C489" s="247"/>
      <c r="D489" s="40" t="s">
        <v>29</v>
      </c>
      <c r="E489" s="31">
        <v>8700</v>
      </c>
      <c r="F489" s="31">
        <f t="shared" ref="F489" si="218">F490+F496</f>
        <v>1.86</v>
      </c>
      <c r="G489" s="31">
        <f t="shared" si="216"/>
        <v>2.1379310344827589E-2</v>
      </c>
    </row>
    <row r="490" spans="1:7" s="34" customFormat="1" x14ac:dyDescent="0.25">
      <c r="A490" s="245">
        <v>422</v>
      </c>
      <c r="B490" s="246"/>
      <c r="C490" s="247"/>
      <c r="D490" s="40" t="s">
        <v>71</v>
      </c>
      <c r="E490" s="31"/>
      <c r="F490" s="31">
        <f t="shared" ref="F490" si="219">F491+F492+F493+F494+F495</f>
        <v>0</v>
      </c>
      <c r="G490" s="31"/>
    </row>
    <row r="491" spans="1:7" s="34" customFormat="1" x14ac:dyDescent="0.25">
      <c r="A491" s="242">
        <v>4221</v>
      </c>
      <c r="B491" s="243"/>
      <c r="C491" s="244"/>
      <c r="D491" s="44" t="s">
        <v>72</v>
      </c>
      <c r="E491" s="33"/>
      <c r="F491" s="33">
        <v>0</v>
      </c>
      <c r="G491" s="33"/>
    </row>
    <row r="492" spans="1:7" s="122" customFormat="1" x14ac:dyDescent="0.25">
      <c r="A492" s="242">
        <v>4223</v>
      </c>
      <c r="B492" s="243"/>
      <c r="C492" s="244"/>
      <c r="D492" s="44" t="s">
        <v>168</v>
      </c>
      <c r="E492" s="33"/>
      <c r="F492" s="33">
        <v>0</v>
      </c>
      <c r="G492" s="33"/>
    </row>
    <row r="493" spans="1:7" s="34" customFormat="1" x14ac:dyDescent="0.25">
      <c r="A493" s="242">
        <v>4225</v>
      </c>
      <c r="B493" s="243"/>
      <c r="C493" s="244"/>
      <c r="D493" s="44" t="s">
        <v>169</v>
      </c>
      <c r="E493" s="33"/>
      <c r="F493" s="33">
        <v>0</v>
      </c>
      <c r="G493" s="33"/>
    </row>
    <row r="494" spans="1:7" s="34" customFormat="1" x14ac:dyDescent="0.25">
      <c r="A494" s="242">
        <v>4226</v>
      </c>
      <c r="B494" s="243"/>
      <c r="C494" s="244"/>
      <c r="D494" s="44" t="s">
        <v>157</v>
      </c>
      <c r="E494" s="33"/>
      <c r="F494" s="33">
        <v>0</v>
      </c>
      <c r="G494" s="33"/>
    </row>
    <row r="495" spans="1:7" s="34" customFormat="1" ht="25.5" x14ac:dyDescent="0.25">
      <c r="A495" s="242">
        <v>4227</v>
      </c>
      <c r="B495" s="243"/>
      <c r="C495" s="244"/>
      <c r="D495" s="44" t="s">
        <v>170</v>
      </c>
      <c r="E495" s="33"/>
      <c r="F495" s="33">
        <v>0</v>
      </c>
      <c r="G495" s="33"/>
    </row>
    <row r="496" spans="1:7" s="34" customFormat="1" ht="25.5" x14ac:dyDescent="0.25">
      <c r="A496" s="245">
        <v>424</v>
      </c>
      <c r="B496" s="246"/>
      <c r="C496" s="247"/>
      <c r="D496" s="40" t="s">
        <v>171</v>
      </c>
      <c r="E496" s="31"/>
      <c r="F496" s="31">
        <f t="shared" ref="F496" si="220">F497</f>
        <v>1.86</v>
      </c>
      <c r="G496" s="31"/>
    </row>
    <row r="497" spans="1:7" s="34" customFormat="1" x14ac:dyDescent="0.25">
      <c r="A497" s="242">
        <v>4241</v>
      </c>
      <c r="B497" s="243"/>
      <c r="C497" s="244"/>
      <c r="D497" s="44" t="s">
        <v>172</v>
      </c>
      <c r="E497" s="33"/>
      <c r="F497" s="33">
        <v>1.86</v>
      </c>
      <c r="G497" s="33"/>
    </row>
    <row r="498" spans="1:7" ht="38.25" x14ac:dyDescent="0.25">
      <c r="A498" s="253" t="s">
        <v>143</v>
      </c>
      <c r="B498" s="254"/>
      <c r="C498" s="255"/>
      <c r="D498" s="42" t="s">
        <v>144</v>
      </c>
      <c r="E498" s="46">
        <f t="shared" ref="E498:F501" si="221">E499</f>
        <v>0</v>
      </c>
      <c r="F498" s="46">
        <f t="shared" si="221"/>
        <v>0</v>
      </c>
      <c r="G498" s="46" t="s">
        <v>270</v>
      </c>
    </row>
    <row r="499" spans="1:7" ht="25.5" x14ac:dyDescent="0.25">
      <c r="A499" s="256">
        <v>4</v>
      </c>
      <c r="B499" s="257"/>
      <c r="C499" s="258"/>
      <c r="D499" s="40" t="s">
        <v>14</v>
      </c>
      <c r="E499" s="31">
        <f t="shared" si="221"/>
        <v>0</v>
      </c>
      <c r="F499" s="31">
        <f t="shared" si="221"/>
        <v>0</v>
      </c>
      <c r="G499" s="31" t="s">
        <v>270</v>
      </c>
    </row>
    <row r="500" spans="1:7" ht="38.25" x14ac:dyDescent="0.25">
      <c r="A500" s="245">
        <v>42</v>
      </c>
      <c r="B500" s="246"/>
      <c r="C500" s="247"/>
      <c r="D500" s="40" t="s">
        <v>29</v>
      </c>
      <c r="E500" s="31">
        <f t="shared" si="221"/>
        <v>0</v>
      </c>
      <c r="F500" s="31">
        <f t="shared" si="221"/>
        <v>0</v>
      </c>
      <c r="G500" s="31" t="s">
        <v>270</v>
      </c>
    </row>
    <row r="501" spans="1:7" x14ac:dyDescent="0.25">
      <c r="A501" s="245">
        <v>422</v>
      </c>
      <c r="B501" s="246"/>
      <c r="C501" s="247"/>
      <c r="D501" s="40" t="s">
        <v>71</v>
      </c>
      <c r="E501" s="31"/>
      <c r="F501" s="31">
        <f t="shared" si="221"/>
        <v>0</v>
      </c>
      <c r="G501" s="31"/>
    </row>
    <row r="502" spans="1:7" x14ac:dyDescent="0.25">
      <c r="A502" s="242">
        <v>4221</v>
      </c>
      <c r="B502" s="243"/>
      <c r="C502" s="244"/>
      <c r="D502" s="44" t="s">
        <v>72</v>
      </c>
      <c r="E502" s="33"/>
      <c r="F502" s="33"/>
      <c r="G502" s="33"/>
    </row>
    <row r="503" spans="1:7" s="34" customFormat="1" x14ac:dyDescent="0.25">
      <c r="A503" s="253" t="s">
        <v>149</v>
      </c>
      <c r="B503" s="254"/>
      <c r="C503" s="255"/>
      <c r="D503" s="42" t="s">
        <v>150</v>
      </c>
      <c r="E503" s="46">
        <f t="shared" ref="E503:F506" si="222">E504</f>
        <v>2000</v>
      </c>
      <c r="F503" s="46">
        <f t="shared" si="222"/>
        <v>1760</v>
      </c>
      <c r="G503" s="46">
        <f t="shared" ref="G503:G505" si="223">F503/E503*100</f>
        <v>88</v>
      </c>
    </row>
    <row r="504" spans="1:7" ht="25.5" x14ac:dyDescent="0.25">
      <c r="A504" s="256">
        <v>4</v>
      </c>
      <c r="B504" s="257"/>
      <c r="C504" s="258"/>
      <c r="D504" s="40" t="s">
        <v>14</v>
      </c>
      <c r="E504" s="31">
        <f t="shared" si="222"/>
        <v>2000</v>
      </c>
      <c r="F504" s="31">
        <f t="shared" si="222"/>
        <v>1760</v>
      </c>
      <c r="G504" s="31">
        <f t="shared" si="223"/>
        <v>88</v>
      </c>
    </row>
    <row r="505" spans="1:7" s="34" customFormat="1" ht="38.25" x14ac:dyDescent="0.25">
      <c r="A505" s="245">
        <v>42</v>
      </c>
      <c r="B505" s="246"/>
      <c r="C505" s="247"/>
      <c r="D505" s="40" t="s">
        <v>29</v>
      </c>
      <c r="E505" s="31">
        <v>2000</v>
      </c>
      <c r="F505" s="31">
        <f t="shared" si="222"/>
        <v>1760</v>
      </c>
      <c r="G505" s="31">
        <f t="shared" si="223"/>
        <v>88</v>
      </c>
    </row>
    <row r="506" spans="1:7" s="34" customFormat="1" ht="25.5" x14ac:dyDescent="0.25">
      <c r="A506" s="245">
        <v>424</v>
      </c>
      <c r="B506" s="246"/>
      <c r="C506" s="247"/>
      <c r="D506" s="40" t="s">
        <v>171</v>
      </c>
      <c r="E506" s="31"/>
      <c r="F506" s="31">
        <f t="shared" si="222"/>
        <v>1760</v>
      </c>
      <c r="G506" s="31"/>
    </row>
    <row r="507" spans="1:7" s="34" customFormat="1" x14ac:dyDescent="0.25">
      <c r="A507" s="242">
        <v>4241</v>
      </c>
      <c r="B507" s="243"/>
      <c r="C507" s="244"/>
      <c r="D507" s="44" t="s">
        <v>172</v>
      </c>
      <c r="E507" s="33"/>
      <c r="F507" s="33">
        <v>1760</v>
      </c>
      <c r="G507" s="33"/>
    </row>
    <row r="508" spans="1:7" s="34" customFormat="1" x14ac:dyDescent="0.25">
      <c r="A508" s="253" t="s">
        <v>151</v>
      </c>
      <c r="B508" s="254"/>
      <c r="C508" s="255"/>
      <c r="D508" s="42" t="s">
        <v>152</v>
      </c>
      <c r="E508" s="46">
        <f t="shared" ref="E508:F511" si="224">E509</f>
        <v>10000</v>
      </c>
      <c r="F508" s="46">
        <f t="shared" si="224"/>
        <v>0</v>
      </c>
      <c r="G508" s="46" t="s">
        <v>270</v>
      </c>
    </row>
    <row r="509" spans="1:7" ht="25.5" x14ac:dyDescent="0.25">
      <c r="A509" s="256">
        <v>4</v>
      </c>
      <c r="B509" s="257"/>
      <c r="C509" s="258"/>
      <c r="D509" s="40" t="s">
        <v>14</v>
      </c>
      <c r="E509" s="31">
        <f t="shared" si="224"/>
        <v>10000</v>
      </c>
      <c r="F509" s="31">
        <f t="shared" si="224"/>
        <v>0</v>
      </c>
      <c r="G509" s="31" t="s">
        <v>270</v>
      </c>
    </row>
    <row r="510" spans="1:7" s="34" customFormat="1" ht="38.25" x14ac:dyDescent="0.25">
      <c r="A510" s="245">
        <v>42</v>
      </c>
      <c r="B510" s="246"/>
      <c r="C510" s="247"/>
      <c r="D510" s="40" t="s">
        <v>29</v>
      </c>
      <c r="E510" s="31">
        <v>10000</v>
      </c>
      <c r="F510" s="31">
        <f t="shared" si="224"/>
        <v>0</v>
      </c>
      <c r="G510" s="31" t="s">
        <v>270</v>
      </c>
    </row>
    <row r="511" spans="1:7" s="34" customFormat="1" x14ac:dyDescent="0.25">
      <c r="A511" s="245">
        <v>422</v>
      </c>
      <c r="B511" s="246"/>
      <c r="C511" s="247"/>
      <c r="D511" s="40" t="s">
        <v>71</v>
      </c>
      <c r="E511" s="31"/>
      <c r="F511" s="31">
        <f t="shared" si="224"/>
        <v>0</v>
      </c>
      <c r="G511" s="31"/>
    </row>
    <row r="512" spans="1:7" s="34" customFormat="1" x14ac:dyDescent="0.25">
      <c r="A512" s="242">
        <v>4221</v>
      </c>
      <c r="B512" s="243"/>
      <c r="C512" s="244"/>
      <c r="D512" s="44" t="s">
        <v>72</v>
      </c>
      <c r="E512" s="33"/>
      <c r="F512" s="33">
        <v>0</v>
      </c>
      <c r="G512" s="33"/>
    </row>
    <row r="513" spans="1:7" s="34" customFormat="1" ht="25.5" x14ac:dyDescent="0.25">
      <c r="A513" s="259" t="s">
        <v>173</v>
      </c>
      <c r="B513" s="260"/>
      <c r="C513" s="261"/>
      <c r="D513" s="41" t="s">
        <v>174</v>
      </c>
      <c r="E513" s="47">
        <f t="shared" ref="E513" si="225">E514+E519</f>
        <v>13046.93</v>
      </c>
      <c r="F513" s="47">
        <f t="shared" ref="F513" si="226">F514+F519</f>
        <v>6770.8799999999992</v>
      </c>
      <c r="G513" s="47">
        <f t="shared" ref="G513:G516" si="227">F513/E513*100</f>
        <v>51.89634649683871</v>
      </c>
    </row>
    <row r="514" spans="1:7" x14ac:dyDescent="0.25">
      <c r="A514" s="253" t="s">
        <v>141</v>
      </c>
      <c r="B514" s="254"/>
      <c r="C514" s="255"/>
      <c r="D514" s="42" t="s">
        <v>142</v>
      </c>
      <c r="E514" s="46">
        <f t="shared" ref="E514:F517" si="228">E515</f>
        <v>10000</v>
      </c>
      <c r="F514" s="46">
        <f t="shared" si="228"/>
        <v>3723.95</v>
      </c>
      <c r="G514" s="46">
        <f t="shared" si="227"/>
        <v>37.2395</v>
      </c>
    </row>
    <row r="515" spans="1:7" s="34" customFormat="1" x14ac:dyDescent="0.25">
      <c r="A515" s="256">
        <v>3</v>
      </c>
      <c r="B515" s="257"/>
      <c r="C515" s="258"/>
      <c r="D515" s="40" t="s">
        <v>12</v>
      </c>
      <c r="E515" s="31">
        <f t="shared" si="228"/>
        <v>10000</v>
      </c>
      <c r="F515" s="31">
        <f t="shared" si="228"/>
        <v>3723.95</v>
      </c>
      <c r="G515" s="31">
        <f t="shared" si="227"/>
        <v>37.2395</v>
      </c>
    </row>
    <row r="516" spans="1:7" s="34" customFormat="1" x14ac:dyDescent="0.25">
      <c r="A516" s="245">
        <v>32</v>
      </c>
      <c r="B516" s="246"/>
      <c r="C516" s="247"/>
      <c r="D516" s="40" t="s">
        <v>22</v>
      </c>
      <c r="E516" s="31">
        <v>10000</v>
      </c>
      <c r="F516" s="31">
        <f t="shared" si="228"/>
        <v>3723.95</v>
      </c>
      <c r="G516" s="31">
        <f t="shared" si="227"/>
        <v>37.2395</v>
      </c>
    </row>
    <row r="517" spans="1:7" s="34" customFormat="1" x14ac:dyDescent="0.25">
      <c r="A517" s="245">
        <v>323</v>
      </c>
      <c r="B517" s="246"/>
      <c r="C517" s="247"/>
      <c r="D517" s="40" t="s">
        <v>69</v>
      </c>
      <c r="E517" s="31"/>
      <c r="F517" s="31">
        <f t="shared" si="228"/>
        <v>3723.95</v>
      </c>
      <c r="G517" s="31"/>
    </row>
    <row r="518" spans="1:7" s="34" customFormat="1" ht="25.5" x14ac:dyDescent="0.25">
      <c r="A518" s="242">
        <v>3232</v>
      </c>
      <c r="B518" s="243"/>
      <c r="C518" s="244"/>
      <c r="D518" s="44" t="s">
        <v>111</v>
      </c>
      <c r="E518" s="33"/>
      <c r="F518" s="33">
        <v>3723.95</v>
      </c>
      <c r="G518" s="33"/>
    </row>
    <row r="519" spans="1:7" ht="38.25" x14ac:dyDescent="0.25">
      <c r="A519" s="253" t="s">
        <v>143</v>
      </c>
      <c r="B519" s="254"/>
      <c r="C519" s="255"/>
      <c r="D519" s="42" t="s">
        <v>144</v>
      </c>
      <c r="E519" s="46">
        <f t="shared" ref="E519:F522" si="229">E520</f>
        <v>3046.93</v>
      </c>
      <c r="F519" s="46">
        <f t="shared" si="229"/>
        <v>3046.93</v>
      </c>
      <c r="G519" s="46">
        <f t="shared" ref="G519:G521" si="230">F519/E519*100</f>
        <v>100</v>
      </c>
    </row>
    <row r="520" spans="1:7" s="34" customFormat="1" x14ac:dyDescent="0.25">
      <c r="A520" s="256">
        <v>3</v>
      </c>
      <c r="B520" s="257"/>
      <c r="C520" s="258"/>
      <c r="D520" s="40" t="s">
        <v>12</v>
      </c>
      <c r="E520" s="31">
        <f t="shared" si="229"/>
        <v>3046.93</v>
      </c>
      <c r="F520" s="31">
        <f t="shared" si="229"/>
        <v>3046.93</v>
      </c>
      <c r="G520" s="31">
        <f t="shared" si="230"/>
        <v>100</v>
      </c>
    </row>
    <row r="521" spans="1:7" s="34" customFormat="1" x14ac:dyDescent="0.25">
      <c r="A521" s="245">
        <v>32</v>
      </c>
      <c r="B521" s="246"/>
      <c r="C521" s="247"/>
      <c r="D521" s="40" t="s">
        <v>22</v>
      </c>
      <c r="E521" s="31">
        <v>3046.93</v>
      </c>
      <c r="F521" s="31">
        <f t="shared" si="229"/>
        <v>3046.93</v>
      </c>
      <c r="G521" s="31">
        <f t="shared" si="230"/>
        <v>100</v>
      </c>
    </row>
    <row r="522" spans="1:7" s="34" customFormat="1" x14ac:dyDescent="0.25">
      <c r="A522" s="245">
        <v>323</v>
      </c>
      <c r="B522" s="246"/>
      <c r="C522" s="247"/>
      <c r="D522" s="40" t="s">
        <v>69</v>
      </c>
      <c r="E522" s="31"/>
      <c r="F522" s="31">
        <f t="shared" si="229"/>
        <v>3046.93</v>
      </c>
      <c r="G522" s="31"/>
    </row>
    <row r="523" spans="1:7" s="34" customFormat="1" ht="25.5" x14ac:dyDescent="0.25">
      <c r="A523" s="242">
        <v>3232</v>
      </c>
      <c r="B523" s="243"/>
      <c r="C523" s="244"/>
      <c r="D523" s="44" t="s">
        <v>111</v>
      </c>
      <c r="E523" s="33"/>
      <c r="F523" s="33">
        <v>3046.93</v>
      </c>
      <c r="G523" s="33"/>
    </row>
    <row r="524" spans="1:7" s="34" customFormat="1" ht="25.5" x14ac:dyDescent="0.25">
      <c r="A524" s="259" t="s">
        <v>175</v>
      </c>
      <c r="B524" s="260"/>
      <c r="C524" s="261"/>
      <c r="D524" s="41" t="s">
        <v>176</v>
      </c>
      <c r="E524" s="47">
        <f t="shared" ref="E524:F525" si="231">E525</f>
        <v>5350</v>
      </c>
      <c r="F524" s="47">
        <f t="shared" si="231"/>
        <v>4004.7200000000003</v>
      </c>
      <c r="G524" s="47">
        <f t="shared" ref="G524:G527" si="232">F524/E524*100</f>
        <v>74.854579439252348</v>
      </c>
    </row>
    <row r="525" spans="1:7" x14ac:dyDescent="0.25">
      <c r="A525" s="253" t="s">
        <v>149</v>
      </c>
      <c r="B525" s="254"/>
      <c r="C525" s="255"/>
      <c r="D525" s="42" t="s">
        <v>150</v>
      </c>
      <c r="E525" s="46">
        <f t="shared" si="231"/>
        <v>5350</v>
      </c>
      <c r="F525" s="46">
        <f t="shared" si="231"/>
        <v>4004.7200000000003</v>
      </c>
      <c r="G525" s="46">
        <f t="shared" si="232"/>
        <v>74.854579439252348</v>
      </c>
    </row>
    <row r="526" spans="1:7" s="34" customFormat="1" x14ac:dyDescent="0.25">
      <c r="A526" s="256">
        <v>3</v>
      </c>
      <c r="B526" s="257"/>
      <c r="C526" s="258"/>
      <c r="D526" s="40" t="s">
        <v>12</v>
      </c>
      <c r="E526" s="31">
        <f t="shared" ref="E526" si="233">E527+E532</f>
        <v>5350</v>
      </c>
      <c r="F526" s="31">
        <f t="shared" ref="F526" si="234">F527+F532</f>
        <v>4004.7200000000003</v>
      </c>
      <c r="G526" s="31">
        <f t="shared" si="232"/>
        <v>74.854579439252348</v>
      </c>
    </row>
    <row r="527" spans="1:7" s="34" customFormat="1" x14ac:dyDescent="0.25">
      <c r="A527" s="245">
        <v>32</v>
      </c>
      <c r="B527" s="246"/>
      <c r="C527" s="247"/>
      <c r="D527" s="40" t="s">
        <v>22</v>
      </c>
      <c r="E527" s="31">
        <v>350</v>
      </c>
      <c r="F527" s="31">
        <f t="shared" ref="F527" si="235">F528+F530</f>
        <v>200.55</v>
      </c>
      <c r="G527" s="31">
        <f t="shared" si="232"/>
        <v>57.300000000000004</v>
      </c>
    </row>
    <row r="528" spans="1:7" s="34" customFormat="1" x14ac:dyDescent="0.25">
      <c r="A528" s="245">
        <v>322</v>
      </c>
      <c r="B528" s="246"/>
      <c r="C528" s="247"/>
      <c r="D528" s="40" t="s">
        <v>56</v>
      </c>
      <c r="E528" s="31"/>
      <c r="F528" s="31">
        <f t="shared" ref="F528" si="236">F529</f>
        <v>0</v>
      </c>
      <c r="G528" s="31"/>
    </row>
    <row r="529" spans="1:7" s="34" customFormat="1" x14ac:dyDescent="0.25">
      <c r="A529" s="242">
        <v>3222</v>
      </c>
      <c r="B529" s="243"/>
      <c r="C529" s="244"/>
      <c r="D529" s="44" t="s">
        <v>68</v>
      </c>
      <c r="E529" s="33"/>
      <c r="F529" s="33">
        <v>0</v>
      </c>
      <c r="G529" s="33"/>
    </row>
    <row r="530" spans="1:7" ht="25.5" x14ac:dyDescent="0.25">
      <c r="A530" s="245">
        <v>329</v>
      </c>
      <c r="B530" s="246"/>
      <c r="C530" s="247"/>
      <c r="D530" s="40" t="s">
        <v>59</v>
      </c>
      <c r="E530" s="31"/>
      <c r="F530" s="31">
        <f t="shared" ref="F530" si="237">F531</f>
        <v>200.55</v>
      </c>
      <c r="G530" s="31"/>
    </row>
    <row r="531" spans="1:7" s="34" customFormat="1" ht="25.5" x14ac:dyDescent="0.25">
      <c r="A531" s="242">
        <v>3299</v>
      </c>
      <c r="B531" s="243"/>
      <c r="C531" s="244"/>
      <c r="D531" s="44" t="s">
        <v>59</v>
      </c>
      <c r="E531" s="33"/>
      <c r="F531" s="33">
        <v>200.55</v>
      </c>
      <c r="G531" s="33"/>
    </row>
    <row r="532" spans="1:7" s="34" customFormat="1" ht="38.25" x14ac:dyDescent="0.25">
      <c r="A532" s="245">
        <v>37</v>
      </c>
      <c r="B532" s="246"/>
      <c r="C532" s="247"/>
      <c r="D532" s="40" t="s">
        <v>107</v>
      </c>
      <c r="E532" s="31">
        <v>5000</v>
      </c>
      <c r="F532" s="31">
        <f t="shared" ref="F532:F533" si="238">F533</f>
        <v>3804.17</v>
      </c>
      <c r="G532" s="31">
        <f t="shared" ref="G532" si="239">F532/E532*100</f>
        <v>76.083399999999997</v>
      </c>
    </row>
    <row r="533" spans="1:7" s="34" customFormat="1" ht="25.5" x14ac:dyDescent="0.25">
      <c r="A533" s="245">
        <v>372</v>
      </c>
      <c r="B533" s="246"/>
      <c r="C533" s="247"/>
      <c r="D533" s="40" t="s">
        <v>76</v>
      </c>
      <c r="E533" s="31"/>
      <c r="F533" s="31">
        <f t="shared" si="238"/>
        <v>3804.17</v>
      </c>
      <c r="G533" s="31"/>
    </row>
    <row r="534" spans="1:7" s="34" customFormat="1" ht="25.5" x14ac:dyDescent="0.25">
      <c r="A534" s="242">
        <v>3721</v>
      </c>
      <c r="B534" s="243"/>
      <c r="C534" s="244"/>
      <c r="D534" s="44" t="s">
        <v>77</v>
      </c>
      <c r="E534" s="33"/>
      <c r="F534" s="33">
        <v>3804.17</v>
      </c>
      <c r="G534" s="33"/>
    </row>
    <row r="535" spans="1:7" s="34" customFormat="1" ht="25.5" x14ac:dyDescent="0.25">
      <c r="A535" s="259" t="s">
        <v>177</v>
      </c>
      <c r="B535" s="260"/>
      <c r="C535" s="261"/>
      <c r="D535" s="41" t="s">
        <v>178</v>
      </c>
      <c r="E535" s="47">
        <f t="shared" ref="E535:F535" si="240">E536</f>
        <v>72000</v>
      </c>
      <c r="F535" s="47">
        <f t="shared" si="240"/>
        <v>67306.789999999994</v>
      </c>
      <c r="G535" s="47">
        <f t="shared" ref="G535:G538" si="241">F535/E535*100</f>
        <v>93.481652777777768</v>
      </c>
    </row>
    <row r="536" spans="1:7" x14ac:dyDescent="0.25">
      <c r="A536" s="253" t="s">
        <v>149</v>
      </c>
      <c r="B536" s="254"/>
      <c r="C536" s="255"/>
      <c r="D536" s="42" t="s">
        <v>150</v>
      </c>
      <c r="E536" s="46">
        <f t="shared" ref="E536" si="242">E537+E541</f>
        <v>72000</v>
      </c>
      <c r="F536" s="46">
        <f t="shared" ref="F536" si="243">F537+F541</f>
        <v>67306.789999999994</v>
      </c>
      <c r="G536" s="46">
        <f t="shared" si="241"/>
        <v>93.481652777777768</v>
      </c>
    </row>
    <row r="537" spans="1:7" s="34" customFormat="1" x14ac:dyDescent="0.25">
      <c r="A537" s="256">
        <v>3</v>
      </c>
      <c r="B537" s="257"/>
      <c r="C537" s="258"/>
      <c r="D537" s="40" t="s">
        <v>12</v>
      </c>
      <c r="E537" s="31">
        <f t="shared" ref="E537:F539" si="244">E538</f>
        <v>65000</v>
      </c>
      <c r="F537" s="31">
        <f t="shared" si="244"/>
        <v>67306.789999999994</v>
      </c>
      <c r="G537" s="31">
        <f t="shared" si="241"/>
        <v>103.54890769230769</v>
      </c>
    </row>
    <row r="538" spans="1:7" ht="38.25" x14ac:dyDescent="0.25">
      <c r="A538" s="245">
        <v>37</v>
      </c>
      <c r="B538" s="246"/>
      <c r="C538" s="247"/>
      <c r="D538" s="40" t="s">
        <v>107</v>
      </c>
      <c r="E538" s="31">
        <v>65000</v>
      </c>
      <c r="F538" s="31">
        <f t="shared" si="244"/>
        <v>67306.789999999994</v>
      </c>
      <c r="G538" s="31">
        <f t="shared" si="241"/>
        <v>103.54890769230769</v>
      </c>
    </row>
    <row r="539" spans="1:7" s="34" customFormat="1" ht="25.5" x14ac:dyDescent="0.25">
      <c r="A539" s="245">
        <v>372</v>
      </c>
      <c r="B539" s="246"/>
      <c r="C539" s="247"/>
      <c r="D539" s="40" t="s">
        <v>76</v>
      </c>
      <c r="E539" s="31"/>
      <c r="F539" s="31">
        <f t="shared" si="244"/>
        <v>67306.789999999994</v>
      </c>
      <c r="G539" s="31"/>
    </row>
    <row r="540" spans="1:7" s="34" customFormat="1" ht="25.5" x14ac:dyDescent="0.25">
      <c r="A540" s="242">
        <v>3722</v>
      </c>
      <c r="B540" s="243"/>
      <c r="C540" s="244"/>
      <c r="D540" s="44" t="s">
        <v>78</v>
      </c>
      <c r="E540" s="33"/>
      <c r="F540" s="33">
        <v>67306.789999999994</v>
      </c>
      <c r="G540" s="33"/>
    </row>
    <row r="541" spans="1:7" ht="25.5" x14ac:dyDescent="0.25">
      <c r="A541" s="256">
        <v>4</v>
      </c>
      <c r="B541" s="257"/>
      <c r="C541" s="258"/>
      <c r="D541" s="40" t="s">
        <v>14</v>
      </c>
      <c r="E541" s="31">
        <f t="shared" ref="E541:F543" si="245">E542</f>
        <v>7000</v>
      </c>
      <c r="F541" s="31">
        <f t="shared" si="245"/>
        <v>0</v>
      </c>
      <c r="G541" s="31">
        <f t="shared" ref="G541:G542" si="246">F541/E541*100</f>
        <v>0</v>
      </c>
    </row>
    <row r="542" spans="1:7" s="34" customFormat="1" ht="38.25" x14ac:dyDescent="0.25">
      <c r="A542" s="245">
        <v>42</v>
      </c>
      <c r="B542" s="246"/>
      <c r="C542" s="247"/>
      <c r="D542" s="40" t="s">
        <v>29</v>
      </c>
      <c r="E542" s="31">
        <v>7000</v>
      </c>
      <c r="F542" s="31">
        <f t="shared" si="245"/>
        <v>0</v>
      </c>
      <c r="G542" s="31">
        <f t="shared" si="246"/>
        <v>0</v>
      </c>
    </row>
    <row r="543" spans="1:7" s="34" customFormat="1" ht="25.5" x14ac:dyDescent="0.25">
      <c r="A543" s="245">
        <v>424</v>
      </c>
      <c r="B543" s="246"/>
      <c r="C543" s="247"/>
      <c r="D543" s="40" t="s">
        <v>171</v>
      </c>
      <c r="E543" s="31"/>
      <c r="F543" s="31">
        <f t="shared" si="245"/>
        <v>0</v>
      </c>
      <c r="G543" s="31"/>
    </row>
    <row r="544" spans="1:7" s="34" customFormat="1" x14ac:dyDescent="0.25">
      <c r="A544" s="242">
        <v>4241</v>
      </c>
      <c r="B544" s="243"/>
      <c r="C544" s="244"/>
      <c r="D544" s="44" t="s">
        <v>172</v>
      </c>
      <c r="E544" s="33"/>
      <c r="F544" s="33">
        <v>0</v>
      </c>
      <c r="G544" s="33"/>
    </row>
    <row r="545" spans="1:7" s="34" customFormat="1" ht="25.5" x14ac:dyDescent="0.25">
      <c r="A545" s="259" t="s">
        <v>242</v>
      </c>
      <c r="B545" s="260"/>
      <c r="C545" s="261"/>
      <c r="D545" s="153" t="s">
        <v>243</v>
      </c>
      <c r="E545" s="47">
        <f t="shared" ref="E545:F545" si="247">E546+E558</f>
        <v>7502.58</v>
      </c>
      <c r="F545" s="47">
        <f t="shared" si="247"/>
        <v>7502.58</v>
      </c>
      <c r="G545" s="47" t="s">
        <v>270</v>
      </c>
    </row>
    <row r="546" spans="1:7" s="34" customFormat="1" x14ac:dyDescent="0.25">
      <c r="A546" s="253" t="s">
        <v>149</v>
      </c>
      <c r="B546" s="254"/>
      <c r="C546" s="255"/>
      <c r="D546" s="154" t="s">
        <v>150</v>
      </c>
      <c r="E546" s="46">
        <f t="shared" ref="E546:F546" si="248">E547</f>
        <v>7502.58</v>
      </c>
      <c r="F546" s="46">
        <f t="shared" si="248"/>
        <v>7502.58</v>
      </c>
      <c r="G546" s="46" t="s">
        <v>270</v>
      </c>
    </row>
    <row r="547" spans="1:7" x14ac:dyDescent="0.25">
      <c r="A547" s="256">
        <v>3</v>
      </c>
      <c r="B547" s="257"/>
      <c r="C547" s="258"/>
      <c r="D547" s="155" t="s">
        <v>12</v>
      </c>
      <c r="E547" s="31">
        <f t="shared" ref="E547:F547" si="249">E548+E555</f>
        <v>7502.58</v>
      </c>
      <c r="F547" s="31">
        <f t="shared" si="249"/>
        <v>7502.58</v>
      </c>
      <c r="G547" s="31" t="s">
        <v>270</v>
      </c>
    </row>
    <row r="548" spans="1:7" s="34" customFormat="1" x14ac:dyDescent="0.25">
      <c r="A548" s="245">
        <v>31</v>
      </c>
      <c r="B548" s="246"/>
      <c r="C548" s="247"/>
      <c r="D548" s="155" t="s">
        <v>13</v>
      </c>
      <c r="E548" s="31">
        <v>6956.62</v>
      </c>
      <c r="F548" s="31">
        <f t="shared" ref="F548" si="250">F549+F551+F553</f>
        <v>6956.62</v>
      </c>
      <c r="G548" s="31" t="s">
        <v>270</v>
      </c>
    </row>
    <row r="549" spans="1:7" s="34" customFormat="1" x14ac:dyDescent="0.25">
      <c r="A549" s="245">
        <v>311</v>
      </c>
      <c r="B549" s="246"/>
      <c r="C549" s="247"/>
      <c r="D549" s="155" t="s">
        <v>125</v>
      </c>
      <c r="E549" s="31"/>
      <c r="F549" s="31">
        <f t="shared" ref="F549" si="251">F550</f>
        <v>6956.62</v>
      </c>
      <c r="G549" s="31"/>
    </row>
    <row r="550" spans="1:7" s="34" customFormat="1" x14ac:dyDescent="0.25">
      <c r="A550" s="242">
        <v>3111</v>
      </c>
      <c r="B550" s="243"/>
      <c r="C550" s="244"/>
      <c r="D550" s="44" t="s">
        <v>50</v>
      </c>
      <c r="E550" s="33"/>
      <c r="F550" s="33">
        <v>6956.62</v>
      </c>
      <c r="G550" s="33"/>
    </row>
    <row r="551" spans="1:7" x14ac:dyDescent="0.25">
      <c r="A551" s="245">
        <v>312</v>
      </c>
      <c r="B551" s="246"/>
      <c r="C551" s="247"/>
      <c r="D551" s="155" t="s">
        <v>51</v>
      </c>
      <c r="E551" s="31"/>
      <c r="F551" s="31">
        <f t="shared" ref="F551:F553" si="252">F552</f>
        <v>0</v>
      </c>
      <c r="G551" s="31"/>
    </row>
    <row r="552" spans="1:7" s="34" customFormat="1" x14ac:dyDescent="0.25">
      <c r="A552" s="242">
        <v>3121</v>
      </c>
      <c r="B552" s="243"/>
      <c r="C552" s="244"/>
      <c r="D552" s="44" t="s">
        <v>51</v>
      </c>
      <c r="E552" s="33"/>
      <c r="F552" s="33">
        <v>0</v>
      </c>
      <c r="G552" s="33"/>
    </row>
    <row r="553" spans="1:7" s="34" customFormat="1" x14ac:dyDescent="0.25">
      <c r="A553" s="245">
        <v>313</v>
      </c>
      <c r="B553" s="246"/>
      <c r="C553" s="247"/>
      <c r="D553" s="155" t="s">
        <v>52</v>
      </c>
      <c r="E553" s="31"/>
      <c r="F553" s="31">
        <f t="shared" si="252"/>
        <v>0</v>
      </c>
      <c r="G553" s="31"/>
    </row>
    <row r="554" spans="1:7" s="34" customFormat="1" ht="25.5" x14ac:dyDescent="0.25">
      <c r="A554" s="242">
        <v>3132</v>
      </c>
      <c r="B554" s="243"/>
      <c r="C554" s="244"/>
      <c r="D554" s="44" t="s">
        <v>53</v>
      </c>
      <c r="E554" s="33"/>
      <c r="F554" s="33">
        <v>0</v>
      </c>
      <c r="G554" s="33"/>
    </row>
    <row r="555" spans="1:7" s="34" customFormat="1" x14ac:dyDescent="0.25">
      <c r="A555" s="245">
        <v>32</v>
      </c>
      <c r="B555" s="246"/>
      <c r="C555" s="247"/>
      <c r="D555" s="155" t="s">
        <v>22</v>
      </c>
      <c r="E555" s="31">
        <v>545.96</v>
      </c>
      <c r="F555" s="31">
        <f t="shared" ref="F555:F556" si="253">F556</f>
        <v>545.96</v>
      </c>
      <c r="G555" s="31" t="s">
        <v>270</v>
      </c>
    </row>
    <row r="556" spans="1:7" s="34" customFormat="1" x14ac:dyDescent="0.25">
      <c r="A556" s="245">
        <v>321</v>
      </c>
      <c r="B556" s="246"/>
      <c r="C556" s="247"/>
      <c r="D556" s="155" t="s">
        <v>54</v>
      </c>
      <c r="E556" s="31"/>
      <c r="F556" s="31">
        <f t="shared" si="253"/>
        <v>545.96</v>
      </c>
      <c r="G556" s="31"/>
    </row>
    <row r="557" spans="1:7" s="122" customFormat="1" ht="25.5" x14ac:dyDescent="0.25">
      <c r="A557" s="242">
        <v>3212</v>
      </c>
      <c r="B557" s="243"/>
      <c r="C557" s="244"/>
      <c r="D557" s="44" t="s">
        <v>127</v>
      </c>
      <c r="E557" s="33"/>
      <c r="F557" s="33">
        <v>545.96</v>
      </c>
      <c r="G557" s="33"/>
    </row>
    <row r="558" spans="1:7" s="34" customFormat="1" ht="25.5" x14ac:dyDescent="0.25">
      <c r="A558" s="253" t="s">
        <v>147</v>
      </c>
      <c r="B558" s="254"/>
      <c r="C558" s="255"/>
      <c r="D558" s="167" t="s">
        <v>148</v>
      </c>
      <c r="E558" s="46">
        <f t="shared" ref="E558:F558" si="254">E559</f>
        <v>0</v>
      </c>
      <c r="F558" s="46">
        <f t="shared" si="254"/>
        <v>0</v>
      </c>
      <c r="G558" s="46" t="s">
        <v>270</v>
      </c>
    </row>
    <row r="559" spans="1:7" s="122" customFormat="1" x14ac:dyDescent="0.25">
      <c r="A559" s="256">
        <v>3</v>
      </c>
      <c r="B559" s="257"/>
      <c r="C559" s="258"/>
      <c r="D559" s="168" t="s">
        <v>12</v>
      </c>
      <c r="E559" s="31">
        <f t="shared" ref="E559:F559" si="255">E560+E567</f>
        <v>0</v>
      </c>
      <c r="F559" s="31">
        <f t="shared" si="255"/>
        <v>0</v>
      </c>
      <c r="G559" s="31" t="s">
        <v>270</v>
      </c>
    </row>
    <row r="560" spans="1:7" s="34" customFormat="1" x14ac:dyDescent="0.25">
      <c r="A560" s="245">
        <v>31</v>
      </c>
      <c r="B560" s="246"/>
      <c r="C560" s="247"/>
      <c r="D560" s="168" t="s">
        <v>13</v>
      </c>
      <c r="E560" s="31">
        <f t="shared" ref="E560:F560" si="256">E561+E563+E565</f>
        <v>0</v>
      </c>
      <c r="F560" s="31">
        <f t="shared" si="256"/>
        <v>0</v>
      </c>
      <c r="G560" s="31" t="s">
        <v>270</v>
      </c>
    </row>
    <row r="561" spans="1:7" s="122" customFormat="1" x14ac:dyDescent="0.25">
      <c r="A561" s="245">
        <v>311</v>
      </c>
      <c r="B561" s="246"/>
      <c r="C561" s="247"/>
      <c r="D561" s="168" t="s">
        <v>125</v>
      </c>
      <c r="E561" s="31"/>
      <c r="F561" s="31">
        <f t="shared" ref="F561" si="257">F562</f>
        <v>0</v>
      </c>
      <c r="G561" s="31"/>
    </row>
    <row r="562" spans="1:7" s="34" customFormat="1" x14ac:dyDescent="0.25">
      <c r="A562" s="242">
        <v>3111</v>
      </c>
      <c r="B562" s="243"/>
      <c r="C562" s="244"/>
      <c r="D562" s="44" t="s">
        <v>50</v>
      </c>
      <c r="E562" s="33"/>
      <c r="F562" s="33">
        <v>0</v>
      </c>
      <c r="G562" s="33"/>
    </row>
    <row r="563" spans="1:7" s="34" customFormat="1" x14ac:dyDescent="0.25">
      <c r="A563" s="245">
        <v>312</v>
      </c>
      <c r="B563" s="246"/>
      <c r="C563" s="247"/>
      <c r="D563" s="168" t="s">
        <v>51</v>
      </c>
      <c r="E563" s="31"/>
      <c r="F563" s="31">
        <f t="shared" ref="F563:F565" si="258">F564</f>
        <v>0</v>
      </c>
      <c r="G563" s="31"/>
    </row>
    <row r="564" spans="1:7" s="122" customFormat="1" x14ac:dyDescent="0.25">
      <c r="A564" s="242">
        <v>3121</v>
      </c>
      <c r="B564" s="243"/>
      <c r="C564" s="244"/>
      <c r="D564" s="44" t="s">
        <v>51</v>
      </c>
      <c r="E564" s="33"/>
      <c r="F564" s="33">
        <v>0</v>
      </c>
      <c r="G564" s="33"/>
    </row>
    <row r="565" spans="1:7" s="34" customFormat="1" x14ac:dyDescent="0.25">
      <c r="A565" s="245">
        <v>313</v>
      </c>
      <c r="B565" s="246"/>
      <c r="C565" s="247"/>
      <c r="D565" s="168" t="s">
        <v>52</v>
      </c>
      <c r="E565" s="31"/>
      <c r="F565" s="31">
        <f t="shared" si="258"/>
        <v>0</v>
      </c>
      <c r="G565" s="31"/>
    </row>
    <row r="566" spans="1:7" s="34" customFormat="1" ht="25.5" x14ac:dyDescent="0.25">
      <c r="A566" s="242">
        <v>3132</v>
      </c>
      <c r="B566" s="243"/>
      <c r="C566" s="244"/>
      <c r="D566" s="44" t="s">
        <v>53</v>
      </c>
      <c r="E566" s="33"/>
      <c r="F566" s="33">
        <v>0</v>
      </c>
      <c r="G566" s="33"/>
    </row>
    <row r="567" spans="1:7" s="34" customFormat="1" x14ac:dyDescent="0.25">
      <c r="A567" s="245">
        <v>32</v>
      </c>
      <c r="B567" s="246"/>
      <c r="C567" s="247"/>
      <c r="D567" s="168" t="s">
        <v>22</v>
      </c>
      <c r="E567" s="31">
        <f t="shared" ref="E567:F568" si="259">E568</f>
        <v>0</v>
      </c>
      <c r="F567" s="31">
        <f t="shared" si="259"/>
        <v>0</v>
      </c>
      <c r="G567" s="31" t="s">
        <v>270</v>
      </c>
    </row>
    <row r="568" spans="1:7" s="34" customFormat="1" x14ac:dyDescent="0.25">
      <c r="A568" s="245">
        <v>321</v>
      </c>
      <c r="B568" s="246"/>
      <c r="C568" s="247"/>
      <c r="D568" s="168" t="s">
        <v>54</v>
      </c>
      <c r="E568" s="31"/>
      <c r="F568" s="31">
        <f t="shared" si="259"/>
        <v>0</v>
      </c>
      <c r="G568" s="31"/>
    </row>
    <row r="569" spans="1:7" s="122" customFormat="1" ht="25.5" x14ac:dyDescent="0.25">
      <c r="A569" s="242">
        <v>3212</v>
      </c>
      <c r="B569" s="243"/>
      <c r="C569" s="244"/>
      <c r="D569" s="44" t="s">
        <v>127</v>
      </c>
      <c r="E569" s="33"/>
      <c r="F569" s="33">
        <v>0</v>
      </c>
      <c r="G569" s="33"/>
    </row>
    <row r="570" spans="1:7" s="34" customFormat="1" ht="38.25" x14ac:dyDescent="0.25">
      <c r="A570" s="259" t="s">
        <v>251</v>
      </c>
      <c r="B570" s="260"/>
      <c r="C570" s="261"/>
      <c r="D570" s="162" t="s">
        <v>252</v>
      </c>
      <c r="E570" s="47">
        <f t="shared" ref="E570:F571" si="260">E571</f>
        <v>2449.17</v>
      </c>
      <c r="F570" s="47">
        <f t="shared" si="260"/>
        <v>2449.17</v>
      </c>
      <c r="G570" s="47">
        <f t="shared" ref="G570:G573" si="261">F570/E570*100</f>
        <v>100</v>
      </c>
    </row>
    <row r="571" spans="1:7" s="122" customFormat="1" x14ac:dyDescent="0.25">
      <c r="A571" s="253" t="s">
        <v>149</v>
      </c>
      <c r="B571" s="254"/>
      <c r="C571" s="255"/>
      <c r="D571" s="160" t="s">
        <v>150</v>
      </c>
      <c r="E571" s="46">
        <f t="shared" si="260"/>
        <v>2449.17</v>
      </c>
      <c r="F571" s="46">
        <f t="shared" si="260"/>
        <v>2449.17</v>
      </c>
      <c r="G571" s="46">
        <f t="shared" si="261"/>
        <v>100</v>
      </c>
    </row>
    <row r="572" spans="1:7" s="34" customFormat="1" x14ac:dyDescent="0.25">
      <c r="A572" s="256">
        <v>3</v>
      </c>
      <c r="B572" s="257"/>
      <c r="C572" s="258"/>
      <c r="D572" s="161" t="s">
        <v>12</v>
      </c>
      <c r="E572" s="31">
        <f>E573+E590</f>
        <v>2449.17</v>
      </c>
      <c r="F572" s="31">
        <f>F573+F590</f>
        <v>2449.17</v>
      </c>
      <c r="G572" s="31">
        <f t="shared" si="261"/>
        <v>100</v>
      </c>
    </row>
    <row r="573" spans="1:7" s="122" customFormat="1" x14ac:dyDescent="0.25">
      <c r="A573" s="245">
        <v>38</v>
      </c>
      <c r="B573" s="246"/>
      <c r="C573" s="247"/>
      <c r="D573" s="157" t="s">
        <v>160</v>
      </c>
      <c r="E573" s="31">
        <v>2449.17</v>
      </c>
      <c r="F573" s="31">
        <f t="shared" ref="F573:F574" si="262">F574</f>
        <v>2449.17</v>
      </c>
      <c r="G573" s="31">
        <f t="shared" si="261"/>
        <v>100</v>
      </c>
    </row>
    <row r="574" spans="1:7" s="34" customFormat="1" x14ac:dyDescent="0.25">
      <c r="A574" s="245">
        <v>381</v>
      </c>
      <c r="B574" s="246"/>
      <c r="C574" s="247"/>
      <c r="D574" s="157" t="s">
        <v>47</v>
      </c>
      <c r="E574" s="31"/>
      <c r="F574" s="31">
        <f t="shared" si="262"/>
        <v>2449.17</v>
      </c>
      <c r="G574" s="31"/>
    </row>
    <row r="575" spans="1:7" s="34" customFormat="1" x14ac:dyDescent="0.25">
      <c r="A575" s="242">
        <v>3812</v>
      </c>
      <c r="B575" s="243"/>
      <c r="C575" s="244"/>
      <c r="D575" s="44" t="s">
        <v>248</v>
      </c>
      <c r="E575" s="33"/>
      <c r="F575" s="33">
        <v>2449.17</v>
      </c>
      <c r="G575" s="33"/>
    </row>
    <row r="576" spans="1:7" s="122" customFormat="1" ht="38.25" x14ac:dyDescent="0.25">
      <c r="A576" s="259" t="s">
        <v>282</v>
      </c>
      <c r="B576" s="260"/>
      <c r="C576" s="261"/>
      <c r="D576" s="192" t="s">
        <v>283</v>
      </c>
      <c r="E576" s="47">
        <v>0</v>
      </c>
      <c r="F576" s="47">
        <f>F577+F582</f>
        <v>3807.87</v>
      </c>
      <c r="G576" s="47" t="s">
        <v>270</v>
      </c>
    </row>
    <row r="577" spans="1:7" s="34" customFormat="1" x14ac:dyDescent="0.25">
      <c r="A577" s="253" t="s">
        <v>149</v>
      </c>
      <c r="B577" s="254"/>
      <c r="C577" s="255"/>
      <c r="D577" s="190" t="s">
        <v>150</v>
      </c>
      <c r="E577" s="46">
        <v>0</v>
      </c>
      <c r="F577" s="46">
        <f t="shared" ref="F577" si="263">F578</f>
        <v>1216.8699999999999</v>
      </c>
      <c r="G577" s="46" t="s">
        <v>270</v>
      </c>
    </row>
    <row r="578" spans="1:7" s="34" customFormat="1" x14ac:dyDescent="0.25">
      <c r="A578" s="256">
        <v>3</v>
      </c>
      <c r="B578" s="257"/>
      <c r="C578" s="258"/>
      <c r="D578" s="191" t="s">
        <v>12</v>
      </c>
      <c r="E578" s="31">
        <v>0</v>
      </c>
      <c r="F578" s="31">
        <f>F579+F596</f>
        <v>1216.8699999999999</v>
      </c>
      <c r="G578" s="31" t="s">
        <v>270</v>
      </c>
    </row>
    <row r="579" spans="1:7" s="34" customFormat="1" x14ac:dyDescent="0.25">
      <c r="A579" s="245">
        <v>32</v>
      </c>
      <c r="B579" s="246"/>
      <c r="C579" s="247"/>
      <c r="D579" s="191" t="s">
        <v>22</v>
      </c>
      <c r="E579" s="31">
        <v>1216.8699999999999</v>
      </c>
      <c r="F579" s="31">
        <f t="shared" ref="F579:F580" si="264">F580</f>
        <v>1216.8699999999999</v>
      </c>
      <c r="G579" s="31" t="s">
        <v>270</v>
      </c>
    </row>
    <row r="580" spans="1:7" s="34" customFormat="1" ht="25.5" x14ac:dyDescent="0.25">
      <c r="A580" s="245">
        <v>329</v>
      </c>
      <c r="B580" s="246"/>
      <c r="C580" s="247"/>
      <c r="D580" s="191" t="s">
        <v>59</v>
      </c>
      <c r="E580" s="31"/>
      <c r="F580" s="31">
        <f t="shared" si="264"/>
        <v>1216.8699999999999</v>
      </c>
      <c r="G580" s="31"/>
    </row>
    <row r="581" spans="1:7" s="34" customFormat="1" ht="25.5" x14ac:dyDescent="0.25">
      <c r="A581" s="242">
        <v>3299</v>
      </c>
      <c r="B581" s="243"/>
      <c r="C581" s="244"/>
      <c r="D581" s="44" t="s">
        <v>59</v>
      </c>
      <c r="E581" s="33"/>
      <c r="F581" s="33">
        <v>1216.8699999999999</v>
      </c>
      <c r="G581" s="33"/>
    </row>
    <row r="582" spans="1:7" s="122" customFormat="1" x14ac:dyDescent="0.25">
      <c r="A582" s="253" t="s">
        <v>147</v>
      </c>
      <c r="B582" s="254"/>
      <c r="C582" s="255"/>
      <c r="D582" s="190" t="s">
        <v>284</v>
      </c>
      <c r="E582" s="46">
        <v>0</v>
      </c>
      <c r="F582" s="46">
        <f t="shared" ref="F582" si="265">F583</f>
        <v>2591</v>
      </c>
      <c r="G582" s="46" t="s">
        <v>270</v>
      </c>
    </row>
    <row r="583" spans="1:7" s="34" customFormat="1" x14ac:dyDescent="0.25">
      <c r="A583" s="256">
        <v>3</v>
      </c>
      <c r="B583" s="257"/>
      <c r="C583" s="258"/>
      <c r="D583" s="191" t="s">
        <v>12</v>
      </c>
      <c r="E583" s="31">
        <v>0</v>
      </c>
      <c r="F583" s="31">
        <f>F584+F601</f>
        <v>2591</v>
      </c>
      <c r="G583" s="31" t="s">
        <v>270</v>
      </c>
    </row>
    <row r="584" spans="1:7" s="34" customFormat="1" x14ac:dyDescent="0.25">
      <c r="A584" s="245">
        <v>32</v>
      </c>
      <c r="B584" s="246"/>
      <c r="C584" s="247"/>
      <c r="D584" s="191" t="s">
        <v>22</v>
      </c>
      <c r="E584" s="31">
        <v>2591</v>
      </c>
      <c r="F584" s="31">
        <f t="shared" ref="F584:F585" si="266">F585</f>
        <v>2591</v>
      </c>
      <c r="G584" s="31" t="s">
        <v>270</v>
      </c>
    </row>
    <row r="585" spans="1:7" s="34" customFormat="1" ht="25.5" x14ac:dyDescent="0.25">
      <c r="A585" s="245">
        <v>329</v>
      </c>
      <c r="B585" s="246"/>
      <c r="C585" s="247"/>
      <c r="D585" s="191" t="s">
        <v>59</v>
      </c>
      <c r="E585" s="31"/>
      <c r="F585" s="31">
        <f t="shared" si="266"/>
        <v>2591</v>
      </c>
      <c r="G585" s="31"/>
    </row>
    <row r="586" spans="1:7" s="34" customFormat="1" ht="25.5" x14ac:dyDescent="0.25">
      <c r="A586" s="242">
        <v>3299</v>
      </c>
      <c r="B586" s="243"/>
      <c r="C586" s="244"/>
      <c r="D586" s="44" t="s">
        <v>59</v>
      </c>
      <c r="E586" s="33"/>
      <c r="F586" s="33">
        <v>2591</v>
      </c>
      <c r="G586" s="33"/>
    </row>
    <row r="587" spans="1:7" s="34" customFormat="1" x14ac:dyDescent="0.25">
      <c r="A587"/>
      <c r="B587"/>
      <c r="C587"/>
      <c r="D587"/>
      <c r="E587" s="122"/>
      <c r="F587"/>
      <c r="G587"/>
    </row>
    <row r="588" spans="1:7" s="34" customFormat="1" x14ac:dyDescent="0.25">
      <c r="A588" t="s">
        <v>298</v>
      </c>
      <c r="B588"/>
      <c r="C588"/>
      <c r="D588"/>
      <c r="E588" s="122"/>
      <c r="F588" t="s">
        <v>277</v>
      </c>
      <c r="G588" s="122"/>
    </row>
    <row r="589" spans="1:7" s="34" customFormat="1" x14ac:dyDescent="0.25">
      <c r="A589"/>
      <c r="B589"/>
      <c r="C589"/>
      <c r="D589"/>
      <c r="E589" s="122"/>
      <c r="F589" t="s">
        <v>278</v>
      </c>
      <c r="G589" s="122"/>
    </row>
    <row r="590" spans="1:7" s="34" customFormat="1" x14ac:dyDescent="0.25">
      <c r="A590"/>
      <c r="B590"/>
      <c r="C590"/>
      <c r="D590"/>
      <c r="E590" s="122"/>
      <c r="F590"/>
      <c r="G590"/>
    </row>
    <row r="591" spans="1:7" s="34" customFormat="1" x14ac:dyDescent="0.25">
      <c r="A591"/>
      <c r="B591"/>
      <c r="C591"/>
      <c r="D591"/>
      <c r="E591" s="122"/>
      <c r="F591"/>
      <c r="G591"/>
    </row>
    <row r="592" spans="1:7" s="122" customFormat="1" x14ac:dyDescent="0.25">
      <c r="A592"/>
      <c r="B592"/>
      <c r="C592"/>
      <c r="D592"/>
      <c r="F592"/>
      <c r="G592"/>
    </row>
  </sheetData>
  <autoFilter ref="A5:G586">
    <filterColumn colId="0" showButton="0"/>
    <filterColumn colId="1" showButton="0"/>
    <filterColumn colId="2" showButton="0"/>
  </autoFilter>
  <mergeCells count="584">
    <mergeCell ref="A140:C140"/>
    <mergeCell ref="A141:C141"/>
    <mergeCell ref="A142:C142"/>
    <mergeCell ref="A143:C143"/>
    <mergeCell ref="A144:C144"/>
    <mergeCell ref="A145:C145"/>
    <mergeCell ref="A160:C160"/>
    <mergeCell ref="A245:C245"/>
    <mergeCell ref="A583:C583"/>
    <mergeCell ref="A525:C525"/>
    <mergeCell ref="A526:C526"/>
    <mergeCell ref="A527:C527"/>
    <mergeCell ref="A529:C529"/>
    <mergeCell ref="A519:C519"/>
    <mergeCell ref="A520:C520"/>
    <mergeCell ref="A521:C521"/>
    <mergeCell ref="A522:C522"/>
    <mergeCell ref="A523:C523"/>
    <mergeCell ref="A484:C484"/>
    <mergeCell ref="A485:C485"/>
    <mergeCell ref="A489:C489"/>
    <mergeCell ref="A494:C494"/>
    <mergeCell ref="A495:C495"/>
    <mergeCell ref="A496:C496"/>
    <mergeCell ref="A584:C584"/>
    <mergeCell ref="A585:C585"/>
    <mergeCell ref="A586:C586"/>
    <mergeCell ref="A258:C258"/>
    <mergeCell ref="A259:C259"/>
    <mergeCell ref="A576:C576"/>
    <mergeCell ref="A577:C577"/>
    <mergeCell ref="A578:C578"/>
    <mergeCell ref="A579:C579"/>
    <mergeCell ref="A580:C580"/>
    <mergeCell ref="A581:C581"/>
    <mergeCell ref="A582:C582"/>
    <mergeCell ref="A270:C270"/>
    <mergeCell ref="A410:C410"/>
    <mergeCell ref="A453:C453"/>
    <mergeCell ref="A454:C454"/>
    <mergeCell ref="A455:C455"/>
    <mergeCell ref="A456:C456"/>
    <mergeCell ref="A457:C457"/>
    <mergeCell ref="A417:C417"/>
    <mergeCell ref="A405:C405"/>
    <mergeCell ref="A407:C407"/>
    <mergeCell ref="A408:C408"/>
    <mergeCell ref="A409:C409"/>
    <mergeCell ref="A112:C112"/>
    <mergeCell ref="A262:C262"/>
    <mergeCell ref="A266:C266"/>
    <mergeCell ref="A267:C267"/>
    <mergeCell ref="A268:C268"/>
    <mergeCell ref="A269:C269"/>
    <mergeCell ref="A251:C251"/>
    <mergeCell ref="A243:C243"/>
    <mergeCell ref="A255:C255"/>
    <mergeCell ref="A256:C256"/>
    <mergeCell ref="A246:C246"/>
    <mergeCell ref="A247:C247"/>
    <mergeCell ref="A248:C248"/>
    <mergeCell ref="A249:C249"/>
    <mergeCell ref="A252:C252"/>
    <mergeCell ref="A253:C253"/>
    <mergeCell ref="A254:C254"/>
    <mergeCell ref="A241:C241"/>
    <mergeCell ref="A242:C242"/>
    <mergeCell ref="A244:C244"/>
    <mergeCell ref="A129:C129"/>
    <mergeCell ref="A113:C113"/>
    <mergeCell ref="A114:C114"/>
    <mergeCell ref="A239:C239"/>
    <mergeCell ref="A1:G1"/>
    <mergeCell ref="A556:C556"/>
    <mergeCell ref="A557:C557"/>
    <mergeCell ref="A547:C547"/>
    <mergeCell ref="A548:C548"/>
    <mergeCell ref="A549:C549"/>
    <mergeCell ref="A550:C550"/>
    <mergeCell ref="A551:C551"/>
    <mergeCell ref="A552:C552"/>
    <mergeCell ref="A553:C553"/>
    <mergeCell ref="A518:C518"/>
    <mergeCell ref="A515:C515"/>
    <mergeCell ref="A516:C516"/>
    <mergeCell ref="A509:C509"/>
    <mergeCell ref="A510:C510"/>
    <mergeCell ref="A554:C554"/>
    <mergeCell ref="A555:C555"/>
    <mergeCell ref="A545:C545"/>
    <mergeCell ref="A546:C546"/>
    <mergeCell ref="A418:C418"/>
    <mergeCell ref="A419:C419"/>
    <mergeCell ref="A528:C528"/>
    <mergeCell ref="A72:C72"/>
    <mergeCell ref="A524:C524"/>
    <mergeCell ref="A497:C497"/>
    <mergeCell ref="A498:C498"/>
    <mergeCell ref="A490:C490"/>
    <mergeCell ref="A491:C491"/>
    <mergeCell ref="A492:C492"/>
    <mergeCell ref="A493:C493"/>
    <mergeCell ref="A514:C514"/>
    <mergeCell ref="A517:C517"/>
    <mergeCell ref="A513:C513"/>
    <mergeCell ref="A504:C504"/>
    <mergeCell ref="A505:C505"/>
    <mergeCell ref="A506:C506"/>
    <mergeCell ref="A507:C507"/>
    <mergeCell ref="A508:C508"/>
    <mergeCell ref="A499:C499"/>
    <mergeCell ref="A500:C500"/>
    <mergeCell ref="A501:C501"/>
    <mergeCell ref="A502:C502"/>
    <mergeCell ref="A503:C503"/>
    <mergeCell ref="A511:C511"/>
    <mergeCell ref="A512:C512"/>
    <mergeCell ref="A411:C411"/>
    <mergeCell ref="A462:C462"/>
    <mergeCell ref="A463:C463"/>
    <mergeCell ref="A460:C460"/>
    <mergeCell ref="A449:C449"/>
    <mergeCell ref="A430:C430"/>
    <mergeCell ref="A431:C431"/>
    <mergeCell ref="A432:C432"/>
    <mergeCell ref="A433:C433"/>
    <mergeCell ref="A436:C436"/>
    <mergeCell ref="A442:C442"/>
    <mergeCell ref="A458:C458"/>
    <mergeCell ref="A443:C443"/>
    <mergeCell ref="A444:C444"/>
    <mergeCell ref="A448:C448"/>
    <mergeCell ref="A451:C451"/>
    <mergeCell ref="A452:C452"/>
    <mergeCell ref="A459:C459"/>
    <mergeCell ref="A450:C450"/>
    <mergeCell ref="A437:C437"/>
    <mergeCell ref="A438:C438"/>
    <mergeCell ref="A439:C439"/>
    <mergeCell ref="A440:C440"/>
    <mergeCell ref="A441:C441"/>
    <mergeCell ref="A461:C461"/>
    <mergeCell ref="A464:C464"/>
    <mergeCell ref="A465:C465"/>
    <mergeCell ref="A469:C469"/>
    <mergeCell ref="A470:C470"/>
    <mergeCell ref="A486:C486"/>
    <mergeCell ref="A487:C487"/>
    <mergeCell ref="A488:C488"/>
    <mergeCell ref="A466:C466"/>
    <mergeCell ref="A467:C467"/>
    <mergeCell ref="A468:C468"/>
    <mergeCell ref="A476:C476"/>
    <mergeCell ref="A477:C477"/>
    <mergeCell ref="A480:C480"/>
    <mergeCell ref="A471:C471"/>
    <mergeCell ref="A472:C472"/>
    <mergeCell ref="A473:C473"/>
    <mergeCell ref="A474:C474"/>
    <mergeCell ref="A475:C475"/>
    <mergeCell ref="A478:C478"/>
    <mergeCell ref="A479:C479"/>
    <mergeCell ref="A481:C481"/>
    <mergeCell ref="A482:C482"/>
    <mergeCell ref="A483:C483"/>
    <mergeCell ref="A426:C426"/>
    <mergeCell ref="A427:C427"/>
    <mergeCell ref="A428:C428"/>
    <mergeCell ref="A429:C429"/>
    <mergeCell ref="A420:C420"/>
    <mergeCell ref="A421:C421"/>
    <mergeCell ref="A422:C422"/>
    <mergeCell ref="A423:C423"/>
    <mergeCell ref="A424:C424"/>
    <mergeCell ref="A425:C425"/>
    <mergeCell ref="A400:C400"/>
    <mergeCell ref="A401:C401"/>
    <mergeCell ref="A403:C403"/>
    <mergeCell ref="A394:C394"/>
    <mergeCell ref="A395:C395"/>
    <mergeCell ref="A396:C396"/>
    <mergeCell ref="A399:C399"/>
    <mergeCell ref="A404:C404"/>
    <mergeCell ref="A406:C406"/>
    <mergeCell ref="A397:C397"/>
    <mergeCell ref="A398:C398"/>
    <mergeCell ref="A402:C402"/>
    <mergeCell ref="A389:C389"/>
    <mergeCell ref="A390:C390"/>
    <mergeCell ref="A391:C391"/>
    <mergeCell ref="A392:C392"/>
    <mergeCell ref="A393:C393"/>
    <mergeCell ref="A371:C371"/>
    <mergeCell ref="A372:C372"/>
    <mergeCell ref="A373:C373"/>
    <mergeCell ref="A387:C387"/>
    <mergeCell ref="A388:C388"/>
    <mergeCell ref="A379:C379"/>
    <mergeCell ref="A380:C380"/>
    <mergeCell ref="A385:C385"/>
    <mergeCell ref="A386:C386"/>
    <mergeCell ref="A374:C374"/>
    <mergeCell ref="A375:C375"/>
    <mergeCell ref="A376:C376"/>
    <mergeCell ref="A377:C377"/>
    <mergeCell ref="A381:C381"/>
    <mergeCell ref="A382:C382"/>
    <mergeCell ref="A383:C383"/>
    <mergeCell ref="A384:C384"/>
    <mergeCell ref="A366:C366"/>
    <mergeCell ref="A367:C367"/>
    <mergeCell ref="A368:C368"/>
    <mergeCell ref="A369:C369"/>
    <mergeCell ref="A370:C370"/>
    <mergeCell ref="A378:C378"/>
    <mergeCell ref="A362:C362"/>
    <mergeCell ref="A363:C363"/>
    <mergeCell ref="A364:C364"/>
    <mergeCell ref="A365:C365"/>
    <mergeCell ref="A361:C361"/>
    <mergeCell ref="A344:C344"/>
    <mergeCell ref="A345:C345"/>
    <mergeCell ref="A333:C333"/>
    <mergeCell ref="A334:C334"/>
    <mergeCell ref="A335:C335"/>
    <mergeCell ref="A351:C351"/>
    <mergeCell ref="A352:C352"/>
    <mergeCell ref="A332:C332"/>
    <mergeCell ref="A356:C356"/>
    <mergeCell ref="A357:C357"/>
    <mergeCell ref="A358:C358"/>
    <mergeCell ref="A359:C359"/>
    <mergeCell ref="A360:C360"/>
    <mergeCell ref="A353:C353"/>
    <mergeCell ref="A354:C354"/>
    <mergeCell ref="A355:C355"/>
    <mergeCell ref="A346:C346"/>
    <mergeCell ref="A347:C347"/>
    <mergeCell ref="A348:C348"/>
    <mergeCell ref="A349:C349"/>
    <mergeCell ref="A350:C350"/>
    <mergeCell ref="A320:C320"/>
    <mergeCell ref="A321:C321"/>
    <mergeCell ref="A324:C324"/>
    <mergeCell ref="A322:C322"/>
    <mergeCell ref="A336:C336"/>
    <mergeCell ref="A337:C337"/>
    <mergeCell ref="A343:C343"/>
    <mergeCell ref="A323:C323"/>
    <mergeCell ref="A325:C325"/>
    <mergeCell ref="A326:C326"/>
    <mergeCell ref="A327:C327"/>
    <mergeCell ref="A341:C341"/>
    <mergeCell ref="A342:C342"/>
    <mergeCell ref="A316:C316"/>
    <mergeCell ref="A317:C317"/>
    <mergeCell ref="A318:C318"/>
    <mergeCell ref="A319:C319"/>
    <mergeCell ref="A311:C311"/>
    <mergeCell ref="A312:C312"/>
    <mergeCell ref="A313:C313"/>
    <mergeCell ref="A314:C314"/>
    <mergeCell ref="A315:C315"/>
    <mergeCell ref="A306:C306"/>
    <mergeCell ref="A307:C307"/>
    <mergeCell ref="A308:C308"/>
    <mergeCell ref="A309:C309"/>
    <mergeCell ref="A310:C310"/>
    <mergeCell ref="A300:C300"/>
    <mergeCell ref="A301:C301"/>
    <mergeCell ref="A302:C302"/>
    <mergeCell ref="A303:C303"/>
    <mergeCell ref="A304:C304"/>
    <mergeCell ref="A305:C305"/>
    <mergeCell ref="A295:C295"/>
    <mergeCell ref="A296:C296"/>
    <mergeCell ref="A297:C297"/>
    <mergeCell ref="A298:C298"/>
    <mergeCell ref="A299:C299"/>
    <mergeCell ref="A290:C290"/>
    <mergeCell ref="A291:C291"/>
    <mergeCell ref="A292:C292"/>
    <mergeCell ref="A293:C293"/>
    <mergeCell ref="A294:C294"/>
    <mergeCell ref="A285:C285"/>
    <mergeCell ref="A286:C286"/>
    <mergeCell ref="A287:C287"/>
    <mergeCell ref="A288:C288"/>
    <mergeCell ref="A289:C289"/>
    <mergeCell ref="A280:C280"/>
    <mergeCell ref="A281:C281"/>
    <mergeCell ref="A282:C282"/>
    <mergeCell ref="A283:C283"/>
    <mergeCell ref="A284:C284"/>
    <mergeCell ref="A240:C240"/>
    <mergeCell ref="A250:C250"/>
    <mergeCell ref="A232:C232"/>
    <mergeCell ref="A233:C233"/>
    <mergeCell ref="A234:C234"/>
    <mergeCell ref="A235:C235"/>
    <mergeCell ref="A236:C236"/>
    <mergeCell ref="A217:C217"/>
    <mergeCell ref="A231:C231"/>
    <mergeCell ref="A220:C220"/>
    <mergeCell ref="A221:C221"/>
    <mergeCell ref="A222:C222"/>
    <mergeCell ref="A225:C225"/>
    <mergeCell ref="A226:C226"/>
    <mergeCell ref="A237:C237"/>
    <mergeCell ref="A238:C238"/>
    <mergeCell ref="A24:C24"/>
    <mergeCell ref="A25:C25"/>
    <mergeCell ref="A26:C26"/>
    <mergeCell ref="A27:C27"/>
    <mergeCell ref="A44:C44"/>
    <mergeCell ref="A45:C45"/>
    <mergeCell ref="A46:C46"/>
    <mergeCell ref="A47:C47"/>
    <mergeCell ref="A48:C48"/>
    <mergeCell ref="A29:C29"/>
    <mergeCell ref="A30:C30"/>
    <mergeCell ref="A31:C31"/>
    <mergeCell ref="A32:C32"/>
    <mergeCell ref="A28:C28"/>
    <mergeCell ref="A33:C33"/>
    <mergeCell ref="A39:C39"/>
    <mergeCell ref="A40:C40"/>
    <mergeCell ref="A41:C41"/>
    <mergeCell ref="A51:C51"/>
    <mergeCell ref="A42:C42"/>
    <mergeCell ref="A65:C65"/>
    <mergeCell ref="A66:C66"/>
    <mergeCell ref="A64:C64"/>
    <mergeCell ref="A49:C49"/>
    <mergeCell ref="A50:C50"/>
    <mergeCell ref="A3:G3"/>
    <mergeCell ref="A10:C10"/>
    <mergeCell ref="A7:C7"/>
    <mergeCell ref="A43:C43"/>
    <mergeCell ref="A34:C34"/>
    <mergeCell ref="A35:C35"/>
    <mergeCell ref="A36:C36"/>
    <mergeCell ref="A37:C37"/>
    <mergeCell ref="A38:C38"/>
    <mergeCell ref="A11:C11"/>
    <mergeCell ref="A18:C18"/>
    <mergeCell ref="A17:C17"/>
    <mergeCell ref="A12:C12"/>
    <mergeCell ref="A16:C16"/>
    <mergeCell ref="A13:C13"/>
    <mergeCell ref="A8:C8"/>
    <mergeCell ref="A9:C9"/>
    <mergeCell ref="A14:C14"/>
    <mergeCell ref="A15:C15"/>
    <mergeCell ref="A19:C19"/>
    <mergeCell ref="A20:C20"/>
    <mergeCell ref="A21:C21"/>
    <mergeCell ref="A22:C22"/>
    <mergeCell ref="A23:C23"/>
    <mergeCell ref="A91:C91"/>
    <mergeCell ref="A159:C159"/>
    <mergeCell ref="A146:C146"/>
    <mergeCell ref="A147:C147"/>
    <mergeCell ref="A107:C107"/>
    <mergeCell ref="A108:C108"/>
    <mergeCell ref="A109:C109"/>
    <mergeCell ref="A110:C110"/>
    <mergeCell ref="A111:C111"/>
    <mergeCell ref="A103:C103"/>
    <mergeCell ref="A104:C104"/>
    <mergeCell ref="A105:C105"/>
    <mergeCell ref="A106:C106"/>
    <mergeCell ref="A153:C153"/>
    <mergeCell ref="A154:C154"/>
    <mergeCell ref="A155:C155"/>
    <mergeCell ref="A95:C95"/>
    <mergeCell ref="A96:C96"/>
    <mergeCell ref="A97:C97"/>
    <mergeCell ref="A92:C92"/>
    <mergeCell ref="A93:C93"/>
    <mergeCell ref="A94:C94"/>
    <mergeCell ref="A86:C86"/>
    <mergeCell ref="A87:C87"/>
    <mergeCell ref="A88:C88"/>
    <mergeCell ref="A89:C89"/>
    <mergeCell ref="A90:C90"/>
    <mergeCell ref="A80:C80"/>
    <mergeCell ref="A81:C81"/>
    <mergeCell ref="A82:C82"/>
    <mergeCell ref="A83:C83"/>
    <mergeCell ref="A84:C84"/>
    <mergeCell ref="A85:C85"/>
    <mergeCell ref="A77:C77"/>
    <mergeCell ref="A78:C78"/>
    <mergeCell ref="A79:C79"/>
    <mergeCell ref="A74:C74"/>
    <mergeCell ref="A75:C75"/>
    <mergeCell ref="A76:C76"/>
    <mergeCell ref="A63:C63"/>
    <mergeCell ref="A52:C52"/>
    <mergeCell ref="A53:C53"/>
    <mergeCell ref="A61:C61"/>
    <mergeCell ref="A60:C60"/>
    <mergeCell ref="A71:C71"/>
    <mergeCell ref="A59:C59"/>
    <mergeCell ref="A54:C54"/>
    <mergeCell ref="A70:C70"/>
    <mergeCell ref="A55:C55"/>
    <mergeCell ref="A56:C56"/>
    <mergeCell ref="A57:C57"/>
    <mergeCell ref="A58:C58"/>
    <mergeCell ref="A62:C62"/>
    <mergeCell ref="A67:C67"/>
    <mergeCell ref="A68:C68"/>
    <mergeCell ref="A69:C69"/>
    <mergeCell ref="A73:C73"/>
    <mergeCell ref="A574:C574"/>
    <mergeCell ref="A575:C575"/>
    <mergeCell ref="A412:C412"/>
    <mergeCell ref="A413:C413"/>
    <mergeCell ref="A414:C414"/>
    <mergeCell ref="A415:C415"/>
    <mergeCell ref="A416:C416"/>
    <mergeCell ref="A265:C265"/>
    <mergeCell ref="A275:C275"/>
    <mergeCell ref="A276:C276"/>
    <mergeCell ref="A277:C277"/>
    <mergeCell ref="A278:C278"/>
    <mergeCell ref="A279:C279"/>
    <mergeCell ref="A544:C544"/>
    <mergeCell ref="A530:C530"/>
    <mergeCell ref="A531:C531"/>
    <mergeCell ref="A532:C532"/>
    <mergeCell ref="A533:C533"/>
    <mergeCell ref="A534:C534"/>
    <mergeCell ref="A540:C540"/>
    <mergeCell ref="A541:C541"/>
    <mergeCell ref="A542:C542"/>
    <mergeCell ref="A543:C543"/>
    <mergeCell ref="A274:C274"/>
    <mergeCell ref="A573:C573"/>
    <mergeCell ref="A184:C184"/>
    <mergeCell ref="A186:C186"/>
    <mergeCell ref="A190:C190"/>
    <mergeCell ref="A188:C188"/>
    <mergeCell ref="A189:C189"/>
    <mergeCell ref="A187:C187"/>
    <mergeCell ref="A200:C200"/>
    <mergeCell ref="A201:C201"/>
    <mergeCell ref="A199:C199"/>
    <mergeCell ref="A191:C191"/>
    <mergeCell ref="A192:C192"/>
    <mergeCell ref="A193:C193"/>
    <mergeCell ref="A194:C194"/>
    <mergeCell ref="A195:C195"/>
    <mergeCell ref="A210:C210"/>
    <mergeCell ref="A227:C227"/>
    <mergeCell ref="A228:C228"/>
    <mergeCell ref="A229:C229"/>
    <mergeCell ref="A230:C230"/>
    <mergeCell ref="A223:C223"/>
    <mergeCell ref="A224:C224"/>
    <mergeCell ref="A218:C218"/>
    <mergeCell ref="A219:C219"/>
    <mergeCell ref="A128:C128"/>
    <mergeCell ref="A156:C156"/>
    <mergeCell ref="A157:C157"/>
    <mergeCell ref="A158:C158"/>
    <mergeCell ref="A176:C176"/>
    <mergeCell ref="A177:C177"/>
    <mergeCell ref="A178:C178"/>
    <mergeCell ref="A182:C182"/>
    <mergeCell ref="A183:C183"/>
    <mergeCell ref="A163:C163"/>
    <mergeCell ref="A164:C164"/>
    <mergeCell ref="A165:C165"/>
    <mergeCell ref="A161:C161"/>
    <mergeCell ref="A162:C162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209:C209"/>
    <mergeCell ref="A98:C98"/>
    <mergeCell ref="A99:C99"/>
    <mergeCell ref="A100:C100"/>
    <mergeCell ref="A101:C101"/>
    <mergeCell ref="A102:C102"/>
    <mergeCell ref="A148:C148"/>
    <mergeCell ref="A151:C151"/>
    <mergeCell ref="A152:C152"/>
    <mergeCell ref="A149:C149"/>
    <mergeCell ref="A150:C150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73:C173"/>
    <mergeCell ref="A175:C175"/>
    <mergeCell ref="A257:C257"/>
    <mergeCell ref="A261:C261"/>
    <mergeCell ref="A263:C263"/>
    <mergeCell ref="A264:C264"/>
    <mergeCell ref="A260:C260"/>
    <mergeCell ref="A166:C166"/>
    <mergeCell ref="A196:C196"/>
    <mergeCell ref="A197:C197"/>
    <mergeCell ref="A198:C198"/>
    <mergeCell ref="A207:C207"/>
    <mergeCell ref="A208:C208"/>
    <mergeCell ref="A202:C202"/>
    <mergeCell ref="A203:C203"/>
    <mergeCell ref="A204:C204"/>
    <mergeCell ref="A205:C205"/>
    <mergeCell ref="A213:C213"/>
    <mergeCell ref="A215:C215"/>
    <mergeCell ref="A214:C214"/>
    <mergeCell ref="A206:C206"/>
    <mergeCell ref="A216:C216"/>
    <mergeCell ref="A211:C211"/>
    <mergeCell ref="A212:C212"/>
    <mergeCell ref="A174:C174"/>
    <mergeCell ref="A570:C570"/>
    <mergeCell ref="A571:C571"/>
    <mergeCell ref="A572:C572"/>
    <mergeCell ref="A167:C167"/>
    <mergeCell ref="A168:C168"/>
    <mergeCell ref="A169:C169"/>
    <mergeCell ref="A170:C170"/>
    <mergeCell ref="A171:C171"/>
    <mergeCell ref="A172:C172"/>
    <mergeCell ref="A271:C271"/>
    <mergeCell ref="A272:C272"/>
    <mergeCell ref="A273:C273"/>
    <mergeCell ref="A435:C435"/>
    <mergeCell ref="A539:C539"/>
    <mergeCell ref="A535:C535"/>
    <mergeCell ref="A536:C536"/>
    <mergeCell ref="A537:C537"/>
    <mergeCell ref="A538:C538"/>
    <mergeCell ref="A179:C179"/>
    <mergeCell ref="A180:C180"/>
    <mergeCell ref="A181:C181"/>
    <mergeCell ref="A445:C445"/>
    <mergeCell ref="A446:C446"/>
    <mergeCell ref="A185:C185"/>
    <mergeCell ref="A447:C447"/>
    <mergeCell ref="A567:C567"/>
    <mergeCell ref="A568:C568"/>
    <mergeCell ref="A569:C569"/>
    <mergeCell ref="A5:D5"/>
    <mergeCell ref="A6:D6"/>
    <mergeCell ref="A558:C558"/>
    <mergeCell ref="A559:C559"/>
    <mergeCell ref="A560:C560"/>
    <mergeCell ref="A561:C561"/>
    <mergeCell ref="A562:C562"/>
    <mergeCell ref="A563:C563"/>
    <mergeCell ref="A564:C564"/>
    <mergeCell ref="A565:C565"/>
    <mergeCell ref="A566:C566"/>
    <mergeCell ref="A328:C328"/>
    <mergeCell ref="A329:C329"/>
    <mergeCell ref="A330:C330"/>
    <mergeCell ref="A331:C331"/>
    <mergeCell ref="A339:C339"/>
    <mergeCell ref="A340:C340"/>
    <mergeCell ref="A338:C338"/>
    <mergeCell ref="A434:C434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Zrinka</cp:lastModifiedBy>
  <cp:lastPrinted>2026-03-03T09:43:24Z</cp:lastPrinted>
  <dcterms:created xsi:type="dcterms:W3CDTF">2022-08-12T12:51:27Z</dcterms:created>
  <dcterms:modified xsi:type="dcterms:W3CDTF">2026-03-31T07:47:32Z</dcterms:modified>
</cp:coreProperties>
</file>