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ROSINA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128" i="1"/>
  <c r="D124" i="1"/>
  <c r="D121" i="1"/>
  <c r="D122" i="1" s="1"/>
  <c r="D120" i="1"/>
  <c r="D118" i="1"/>
  <c r="D116" i="1"/>
  <c r="D114" i="1"/>
  <c r="D112" i="1"/>
  <c r="D109" i="1"/>
  <c r="D110" i="1" s="1"/>
  <c r="D108" i="1"/>
  <c r="D106" i="1"/>
  <c r="D104" i="1"/>
  <c r="D102" i="1"/>
  <c r="D100" i="1"/>
  <c r="D98" i="1"/>
  <c r="D95" i="1"/>
  <c r="D96" i="1" s="1"/>
  <c r="D94" i="1"/>
  <c r="D91" i="1"/>
  <c r="D92" i="1" s="1"/>
  <c r="D89" i="1"/>
  <c r="D90" i="1" s="1"/>
  <c r="D88" i="1"/>
  <c r="D85" i="1"/>
  <c r="D86" i="1" s="1"/>
  <c r="D84" i="1"/>
  <c r="D82" i="1"/>
  <c r="D80" i="1"/>
  <c r="D78" i="1"/>
  <c r="D76" i="1"/>
  <c r="D73" i="1"/>
  <c r="D72" i="1"/>
  <c r="D70" i="1"/>
  <c r="D71" i="1" s="1"/>
  <c r="D69" i="1"/>
  <c r="D67" i="1"/>
  <c r="D64" i="1"/>
  <c r="D65" i="1" s="1"/>
  <c r="D63" i="1"/>
  <c r="D61" i="1"/>
  <c r="D59" i="1"/>
  <c r="D56" i="1"/>
  <c r="D57" i="1" s="1"/>
  <c r="D54" i="1"/>
  <c r="D55" i="1" s="1"/>
  <c r="D53" i="1"/>
  <c r="D50" i="1"/>
  <c r="D51" i="1" s="1"/>
  <c r="D48" i="1"/>
  <c r="D47" i="1"/>
  <c r="D45" i="1"/>
  <c r="D46" i="1" s="1"/>
  <c r="D43" i="1"/>
  <c r="D44" i="1" s="1"/>
  <c r="D41" i="1"/>
  <c r="D42" i="1" s="1"/>
  <c r="D39" i="1"/>
  <c r="D38" i="1"/>
  <c r="D36" i="1"/>
  <c r="D37" i="1" s="1"/>
  <c r="D35" i="1"/>
  <c r="D32" i="1"/>
  <c r="D33" i="1" s="1"/>
  <c r="D31" i="1"/>
  <c r="D29" i="1"/>
  <c r="D26" i="1"/>
  <c r="D27" i="1" s="1"/>
  <c r="D24" i="1"/>
  <c r="D22" i="1"/>
  <c r="D19" i="1"/>
  <c r="D20" i="1" s="1"/>
  <c r="D17" i="1"/>
  <c r="D18" i="1" s="1"/>
  <c r="D16" i="1"/>
  <c r="D14" i="1"/>
  <c r="D11" i="1"/>
  <c r="D12" i="1" s="1"/>
  <c r="D10" i="1"/>
  <c r="D40" i="1" l="1"/>
  <c r="D131" i="1" s="1"/>
  <c r="D49" i="1"/>
  <c r="A143" i="1"/>
  <c r="D74" i="1"/>
</calcChain>
</file>

<file path=xl/sharedStrings.xml><?xml version="1.0" encoding="utf-8"?>
<sst xmlns="http://schemas.openxmlformats.org/spreadsheetml/2006/main" count="280" uniqueCount="187">
  <si>
    <t>Naziv isplatitelja: OSNOVNA ŠKOLA "LJUBO BABIĆ"</t>
  </si>
  <si>
    <t>Ante i Davida Starčevića 16, 10450 Jastrebarsko</t>
  </si>
  <si>
    <t>OIB: 19572596112</t>
  </si>
  <si>
    <t>Kategorija 1 primatelja sredstava</t>
  </si>
  <si>
    <t>Naziv primatelja (naziv pravne osobe/ime i prezime fizičke osobe)</t>
  </si>
  <si>
    <t>Osobni identifikacijski broj (OIB) primatelja</t>
  </si>
  <si>
    <t>Sjedište/Prebivalište (grad, općina) primatelja</t>
  </si>
  <si>
    <t>Način objave isplaćenog iznosa</t>
  </si>
  <si>
    <t>Vrsta rashoda/izdatka (šifra i naziv ekonomske klasifikacije razine odjeljka sukladno pravilniku kojim se uređuje sustav proračunskog računovodstva i računski plan)</t>
  </si>
  <si>
    <t>HRVATSKA RADIOTELEVIZIJA</t>
  </si>
  <si>
    <t>68419124305</t>
  </si>
  <si>
    <t>Zagreb</t>
  </si>
  <si>
    <t>3295-Pristojbe i naknade</t>
  </si>
  <si>
    <t>Ukupno HRVATSKA RADIOTELEVIZIJA:</t>
  </si>
  <si>
    <t>FINANCIJSKA AGENCIJA</t>
  </si>
  <si>
    <t>3238-Računalne usluge</t>
  </si>
  <si>
    <t>Ukupno FINANCIJSKA AGENCIJA:</t>
  </si>
  <si>
    <t>HP-HRVATSKA POŠTA D.D.</t>
  </si>
  <si>
    <t>Velika Gorica</t>
  </si>
  <si>
    <t>3231-Usluga telefona, pošte i prijevoza</t>
  </si>
  <si>
    <t>Ukupno HP-HRVATSKA POŠTA D.D.:</t>
  </si>
  <si>
    <t>VODOOPSKRBA I ODVODNJA D.O.O.</t>
  </si>
  <si>
    <t>3234-Komunalne usluge</t>
  </si>
  <si>
    <t>Ukupno VODOOPSKRBA I ODVODNJA D.O.O.:</t>
  </si>
  <si>
    <t>EKO-FLOR PLUS D.O.O.</t>
  </si>
  <si>
    <t>Oroslavje</t>
  </si>
  <si>
    <t>Ukupno EKO-FLOR PLUS D.O.O.:</t>
  </si>
  <si>
    <t>HRVATSKI TELEKOM D.D.</t>
  </si>
  <si>
    <t>Ukupno HRVATSKI TELEKOM D.D.:</t>
  </si>
  <si>
    <t>BILIĆ-ERIĆ D.O.O.</t>
  </si>
  <si>
    <t>Sesvete</t>
  </si>
  <si>
    <t>3239-Ostale usluge</t>
  </si>
  <si>
    <t>Ukupno BILIĆ-ERIĆ D.O.O.:</t>
  </si>
  <si>
    <t>ZAGREBAČKA BANKA D.D.</t>
  </si>
  <si>
    <t>3431-Bankarske usluge i usluge platnog prometa</t>
  </si>
  <si>
    <t>Ukupno ZAGREBAČKA BANKA D.D.:</t>
  </si>
  <si>
    <t>INA-INDUSTRIJA NAFTE D.D.</t>
  </si>
  <si>
    <t>3211-Službena putovanja</t>
  </si>
  <si>
    <t>3223-Energija</t>
  </si>
  <si>
    <t>Ukupno INA-INDUSTRIJA NAFTE D.D.:</t>
  </si>
  <si>
    <t>LEDO PLUS D.O.O.</t>
  </si>
  <si>
    <t>07179054100</t>
  </si>
  <si>
    <t>3222-Materijal i sirovine</t>
  </si>
  <si>
    <t>Ukupno LEDO PLUS D.O.O.:</t>
  </si>
  <si>
    <t>ZAVOD ZA JAVNO ZDRAVSTVO ZAGREBAČKE ŽUPANIJE</t>
  </si>
  <si>
    <t>Zaprešić</t>
  </si>
  <si>
    <t>3236-Zdravstvene i veterinarske usluge</t>
  </si>
  <si>
    <t>Ukupno ZAVOD ZA JAVNO ZDRAVSTVO ZAGREBAČKE ŽUPANIJE:</t>
  </si>
  <si>
    <t>KONZUM PLUS D.O.O.</t>
  </si>
  <si>
    <t>3221-Uredski materijal i ostali materijalni rashodi</t>
  </si>
  <si>
    <t>Ukupno KONZUM PLUS D.O.O.:</t>
  </si>
  <si>
    <t>Jastrebarsko</t>
  </si>
  <si>
    <t>OPTIMUS LAB D.O.O.</t>
  </si>
  <si>
    <t xml:space="preserve">Čakovec </t>
  </si>
  <si>
    <t>Ukupno OPTIMUS LAB D.O.O.:</t>
  </si>
  <si>
    <t>ZAGREBAČKE PEKARNE KLARA D.D.</t>
  </si>
  <si>
    <t>Ukupno ZAGREBAČKE PEKARNE KLARA D.D.:</t>
  </si>
  <si>
    <t>3224-Materijal i dijelovi za tekuće i investicijsko održavanje</t>
  </si>
  <si>
    <t>3227-Službena, radna i zaštitna odjeća i obuća</t>
  </si>
  <si>
    <t>3232-Usluge tekućeg i investicijskog održavanja postrojenja i opreme</t>
  </si>
  <si>
    <t>VIVA-INFO D.O.O.</t>
  </si>
  <si>
    <t>Ukupno VIVA-INFO D.O.O.:</t>
  </si>
  <si>
    <t>3722- Ostale naknade iz proračuna u naravi</t>
  </si>
  <si>
    <t>HEP-OPSKRBA D.O.O.</t>
  </si>
  <si>
    <t>Ukupno HEP-OPSKRBA D.O.O.:</t>
  </si>
  <si>
    <t>FLORIJAN D.O.O.</t>
  </si>
  <si>
    <t>03523082838</t>
  </si>
  <si>
    <t>Ukupno FLORIJAN D.O.O.:</t>
  </si>
  <si>
    <t>ŠINKOVIĆ FRANCEK, AUTOPRIJEVOZ I TRGOVINA</t>
  </si>
  <si>
    <t>-</t>
  </si>
  <si>
    <t>Ukupno ŠINKOVIĆ FRANCEK, AUTOPRIJEVOZ I TRGOVINA:</t>
  </si>
  <si>
    <t>VINDIJA D.D.</t>
  </si>
  <si>
    <t>Varaždin</t>
  </si>
  <si>
    <t>Ukupno VINDIJA D.D.:</t>
  </si>
  <si>
    <t>NARODNE NOVINE D.D.</t>
  </si>
  <si>
    <t>Ukupno NARODNE NOVINE D.D.:</t>
  </si>
  <si>
    <t>3299-Ostali nespomenuti rashodi poslovanja</t>
  </si>
  <si>
    <t>ROTO DINAMIC D.O.O.</t>
  </si>
  <si>
    <t>24723122482</t>
  </si>
  <si>
    <t>Samobor</t>
  </si>
  <si>
    <t>Ukupno ROTO DINAMIC D.O.O.:</t>
  </si>
  <si>
    <t>3224-Materijal i dijelovi za tekuće i investicijsko održavanje postrojenja i opreme</t>
  </si>
  <si>
    <t>3213-Stručno usavršavanje zaposlenika</t>
  </si>
  <si>
    <t>MEDENI KUTAK D.O.O.</t>
  </si>
  <si>
    <t>Ukupno MEDENI KUTAK D.O.O.:</t>
  </si>
  <si>
    <t>XENON FORTE-ZAGREB D.O.O.</t>
  </si>
  <si>
    <t>Ukupno XENON FORTE-ZAGREB D.O.O.:</t>
  </si>
  <si>
    <t>MEĐIMURJE PLIN D.O.O.</t>
  </si>
  <si>
    <t>Ukupno MEĐIMURJE PLIN D.O.O.:</t>
  </si>
  <si>
    <t>MARODI D.O.O.</t>
  </si>
  <si>
    <t>Nedelišće</t>
  </si>
  <si>
    <t>Ukupno MARODI D.O.O.:</t>
  </si>
  <si>
    <t>ALCA ZAGREB D.O.O.</t>
  </si>
  <si>
    <t>3221-Materijal i sredstva za čišćenje i održavanje</t>
  </si>
  <si>
    <t>Ukupno ALCA ZAGREB D.O.O.:</t>
  </si>
  <si>
    <t>HAGLEINTER HYGIENE HRVATSKA D.O.O.</t>
  </si>
  <si>
    <t>Ukupno HAGLEINTER HYGIENE HRVATSKA D.O.O.:</t>
  </si>
  <si>
    <t>4227-Oprema</t>
  </si>
  <si>
    <t>DIR-DRVNA INDUSTRIJA RUBINIĆ D.O.O.</t>
  </si>
  <si>
    <t>Ukupno DIR-DRVNA INDUSTRIJA RUBINIĆ D.O.O.:</t>
  </si>
  <si>
    <t>SPORT VISION D.O.O.</t>
  </si>
  <si>
    <t>Ukupno SPORT VISION D.O.O.:</t>
  </si>
  <si>
    <t>POLIDOR D.O.O.</t>
  </si>
  <si>
    <t>67044219412</t>
  </si>
  <si>
    <t>Ukupno POLIDOR D.O.O.:</t>
  </si>
  <si>
    <t>Kategorija 2 primatelja sredstava</t>
  </si>
  <si>
    <t>3722-Naknade građanima i kućanstvima u naravi</t>
  </si>
  <si>
    <t>3121- Ostali rashodi za zaposlene</t>
  </si>
  <si>
    <t>3111-Bruto plaće za redovan rad (ukupan iznos bez bolovanja na teret HZZO-a)</t>
  </si>
  <si>
    <t>3132-Doprinosi za obvezno zdravstveno osiguranje (doprinosi na bruto)</t>
  </si>
  <si>
    <t>3212-Naknade za prijevoz, za rad na terenu i odvojeni život</t>
  </si>
  <si>
    <t>INFORMACIJA O TROŠENJU SREDSTAVA ZA PROSINAC 2025. GOD.</t>
  </si>
  <si>
    <t>TOMAC VINARSTVO D.O.O.</t>
  </si>
  <si>
    <t>Donja Reka</t>
  </si>
  <si>
    <t>3293-Reprezentacija</t>
  </si>
  <si>
    <t>Ukupno TOMAC VINARSTVO D.O.O.:</t>
  </si>
  <si>
    <t>OPG JURKOVAC IVICA</t>
  </si>
  <si>
    <t>Gorica Svetojanska</t>
  </si>
  <si>
    <t>Ukupno OPG JURKOVAC IVICA:</t>
  </si>
  <si>
    <t>VV-OBUĆA-TRGOVINA D.O.O.</t>
  </si>
  <si>
    <t>Ukupno VV-OBUĆA-TRGOVINA D.O.O.:</t>
  </si>
  <si>
    <t>TIŽ-TEHNIKA D.O.O.</t>
  </si>
  <si>
    <t>Ukupno TIŽ-TEHNIKA D.O.O.:</t>
  </si>
  <si>
    <t>KS2 ENGINEERING AND DESIGN D.O.O.</t>
  </si>
  <si>
    <t>Ukupno KS2 ENGINEERING AND DESIGN D.O.O.:</t>
  </si>
  <si>
    <t>AVR D.O.O.</t>
  </si>
  <si>
    <t>Ukupno AVR D.O.O.:</t>
  </si>
  <si>
    <t>JAVNI BILJEŽNIK - STJEPAN VOLARIĆ</t>
  </si>
  <si>
    <t>3295-Javnobilježničke pristojbe</t>
  </si>
  <si>
    <t>Ukupno JAVNI BILJEŽNIK - STJEPAN VOLARIĆ:</t>
  </si>
  <si>
    <t>BLUE GYM D.O.O.</t>
  </si>
  <si>
    <t>Rijeka</t>
  </si>
  <si>
    <t>Ukupno BLUE GYM D.O.O.:</t>
  </si>
  <si>
    <t>VIP PROM D.O.O.</t>
  </si>
  <si>
    <t>Ukupno VIP PROM D.O.O.:</t>
  </si>
  <si>
    <t>MARIĆ INTERIJER D.O.O.</t>
  </si>
  <si>
    <t>3232-Usluge tekućeg i investicijskog održavanja građevinskih objekata</t>
  </si>
  <si>
    <t>Ukupno MARIĆ INTERIJER D.O.O.:</t>
  </si>
  <si>
    <r>
      <t>Obrt </t>
    </r>
    <r>
      <rPr>
        <sz val="11"/>
        <color rgb="FF040C28"/>
        <rFont val="Calibri"/>
        <family val="2"/>
        <scheme val="minor"/>
      </rPr>
      <t>SERVIS PLAMENIKA</t>
    </r>
    <r>
      <rPr>
        <sz val="11"/>
        <color rgb="FF1F1F1F"/>
        <rFont val="Calibri"/>
        <family val="2"/>
        <scheme val="minor"/>
      </rPr>
      <t> vl. Darko </t>
    </r>
    <r>
      <rPr>
        <sz val="11"/>
        <color rgb="FF040C28"/>
        <rFont val="Calibri"/>
        <family val="2"/>
        <scheme val="minor"/>
      </rPr>
      <t>Kelečić</t>
    </r>
  </si>
  <si>
    <t>3234-Dimnjačarske i ekološke usluge</t>
  </si>
  <si>
    <t>Ukupno Obrt SERVIS PLAMENIKA vl. Darko Kelečić:</t>
  </si>
  <si>
    <t>HERCEGOVA TRGOVINA D.O.O.</t>
  </si>
  <si>
    <t>37927948281</t>
  </si>
  <si>
    <t>Karlovac</t>
  </si>
  <si>
    <t>Ukupno HERCEGOVA TRGOVINA D.O.O.:</t>
  </si>
  <si>
    <t>AGRODALM D.O.O.</t>
  </si>
  <si>
    <t>Ukupno AGRODALM D.O.O.:</t>
  </si>
  <si>
    <t>NUTKO J.D.O.O.</t>
  </si>
  <si>
    <t>Donji Pustakovec</t>
  </si>
  <si>
    <t>Ukupno NUTKO J.D.O.O.:</t>
  </si>
  <si>
    <t>GEOAPIS GRAĐEVINARSTVO I USLUGE vl. TOMISLAV CIBAN</t>
  </si>
  <si>
    <t>Ukupno GEOAPIS GRAĐEVINARSTVO I USLUGE vl. TOMISLAV CIBAN:</t>
  </si>
  <si>
    <t>OPG MARIJA VOLARIĆ</t>
  </si>
  <si>
    <t>Desinec</t>
  </si>
  <si>
    <t>Ukupno OPG MARIJA VOLARIĆ.:</t>
  </si>
  <si>
    <t>INTERSPORT H D.O.O.</t>
  </si>
  <si>
    <t>Ukupno INTERSPORT H D.O.O.:</t>
  </si>
  <si>
    <t>RAOS D.O.O.</t>
  </si>
  <si>
    <t>3221-Ostali materijal za potrebe redovnog poslovanja</t>
  </si>
  <si>
    <t>Ukupno RAOS D.O.O.:</t>
  </si>
  <si>
    <t>CALOR DOMI J.D.O.O.</t>
  </si>
  <si>
    <t>Ukupno CALOR DOMI J.D.O.O.:</t>
  </si>
  <si>
    <t>TIA MOBITELI D.O.O.</t>
  </si>
  <si>
    <t> 32044616609</t>
  </si>
  <si>
    <t>Ukupno TIA MOBITELI D.O.O.:</t>
  </si>
  <si>
    <t>AUTO SERVIS BREZAT, vl. DRAŽEN BREZAR</t>
  </si>
  <si>
    <t>3232-Usluge tekućeg i investicijskog održavanja prijevoznih sredstava</t>
  </si>
  <si>
    <t>Ukupno AUTO SERVIS BREZAT, vl. DRAŽEN BREZAR:</t>
  </si>
  <si>
    <t>D.P.. DIMNJAČAR vl. IVAN VRBANČIĆ</t>
  </si>
  <si>
    <t>Ukupno D.P.. DIMNJAČAR vl. IVAN VRBANČIĆ:</t>
  </si>
  <si>
    <t>KATARINA ZRINSKI D.O.O.</t>
  </si>
  <si>
    <t>Ukupno KATARINA ZRINSKI D.O.O.:</t>
  </si>
  <si>
    <t>CROATICA D.O.O.</t>
  </si>
  <si>
    <t>Ukupno CROATICA D.O.O.:</t>
  </si>
  <si>
    <t>ART MATERIJAL D.O.O.</t>
  </si>
  <si>
    <t>UkupnoART MATERIJAL D.O.O.:</t>
  </si>
  <si>
    <t>RC-PROING D.O.O.</t>
  </si>
  <si>
    <t>Ukupno RC-PROING D.O.O.:</t>
  </si>
  <si>
    <t>ŠESTAK, OBRT ZA PROIZVODNJU SIRA I TRGOVINU</t>
  </si>
  <si>
    <t>Ukupno ŠESTAK, OBRT ZA PROIZVODNJU SIRA I TRGOVINU:</t>
  </si>
  <si>
    <t>KNJIŽNICE GRADA ZAGREBA</t>
  </si>
  <si>
    <t>93571946376</t>
  </si>
  <si>
    <t>Ukupno KNJIŽNICE GRADA ZAGREBA:</t>
  </si>
  <si>
    <t>FOTO ATELIER JASKA</t>
  </si>
  <si>
    <t>Ukupno FOTO ATELIER JASKA:</t>
  </si>
  <si>
    <t>UKUPNO ZA PROSINAC 2025.</t>
  </si>
  <si>
    <t>4511-Dodatna ulaganja na građevinskim objektima DVORANA PŠ CVETKOVIĆ i PŠ DESINEC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</si>
</sst>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A0A0A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color rgb="FF001D35"/>
      <name val="Calibri"/>
      <family val="2"/>
      <scheme val="minor"/>
    </font>
    <font>
      <b/>
      <sz val="11"/>
      <color rgb="FF767676"/>
      <name val="Arial"/>
      <family val="2"/>
    </font>
    <font>
      <b/>
      <sz val="12"/>
      <color rgb="FF0A0A0A"/>
      <name val="Arial"/>
      <family val="2"/>
    </font>
    <font>
      <sz val="11"/>
      <color rgb="FF47474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4" fontId="0" fillId="3" borderId="1" xfId="0" applyNumberFormat="1" applyFill="1" applyBorder="1" applyAlignment="1">
      <alignment horizontal="right" wrapText="1"/>
    </xf>
    <xf numFmtId="0" fontId="0" fillId="3" borderId="1" xfId="0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right" wrapText="1"/>
    </xf>
    <xf numFmtId="4" fontId="3" fillId="3" borderId="1" xfId="0" applyNumberFormat="1" applyFont="1" applyFill="1" applyBorder="1" applyAlignment="1">
      <alignment horizontal="right"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4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4" fontId="1" fillId="2" borderId="1" xfId="0" applyNumberFormat="1" applyFont="1" applyFill="1" applyBorder="1"/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0" fillId="3" borderId="2" xfId="0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" fontId="0" fillId="0" borderId="0" xfId="0" applyNumberFormat="1"/>
    <xf numFmtId="0" fontId="0" fillId="3" borderId="2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0" fontId="1" fillId="2" borderId="2" xfId="0" applyFont="1" applyFill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0" xfId="0" applyFill="1"/>
    <xf numFmtId="0" fontId="8" fillId="0" borderId="0" xfId="0" applyNumberFormat="1" applyFont="1" applyAlignment="1">
      <alignment horizontal="center"/>
    </xf>
    <xf numFmtId="0" fontId="3" fillId="0" borderId="0" xfId="0" applyFont="1"/>
    <xf numFmtId="0" fontId="8" fillId="0" borderId="4" xfId="0" applyFont="1" applyBorder="1"/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1" fillId="0" borderId="0" xfId="0" applyFont="1"/>
    <xf numFmtId="44" fontId="0" fillId="0" borderId="0" xfId="1" applyFont="1"/>
    <xf numFmtId="44" fontId="0" fillId="0" borderId="0" xfId="0" applyNumberFormat="1"/>
    <xf numFmtId="44" fontId="1" fillId="0" borderId="0" xfId="0" applyNumberFormat="1" applyFont="1"/>
    <xf numFmtId="0" fontId="3" fillId="0" borderId="4" xfId="0" applyFont="1" applyBorder="1"/>
    <xf numFmtId="0" fontId="0" fillId="0" borderId="1" xfId="0" applyBorder="1"/>
    <xf numFmtId="0" fontId="12" fillId="0" borderId="0" xfId="0" applyFont="1"/>
    <xf numFmtId="44" fontId="13" fillId="0" borderId="0" xfId="0" applyNumberFormat="1" applyFont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abSelected="1" zoomScaleNormal="100" workbookViewId="0">
      <selection activeCell="H22" sqref="H22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5" spans="1:5" x14ac:dyDescent="0.25">
      <c r="B5" s="1" t="s">
        <v>111</v>
      </c>
    </row>
    <row r="7" spans="1:5" x14ac:dyDescent="0.25">
      <c r="A7" s="2" t="s">
        <v>3</v>
      </c>
    </row>
    <row r="8" spans="1:5" ht="69" customHeight="1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</row>
    <row r="9" spans="1:5" ht="20.25" customHeight="1" x14ac:dyDescent="0.25">
      <c r="A9" s="32" t="s">
        <v>9</v>
      </c>
      <c r="B9" s="4" t="s">
        <v>10</v>
      </c>
      <c r="C9" s="5" t="s">
        <v>11</v>
      </c>
      <c r="D9" s="6">
        <v>10.62</v>
      </c>
      <c r="E9" s="26" t="s">
        <v>12</v>
      </c>
    </row>
    <row r="10" spans="1:5" x14ac:dyDescent="0.25">
      <c r="A10" s="36" t="s">
        <v>13</v>
      </c>
      <c r="B10" s="39"/>
      <c r="C10" s="40"/>
      <c r="D10" s="7">
        <f>D9</f>
        <v>10.62</v>
      </c>
      <c r="E10" s="8"/>
    </row>
    <row r="11" spans="1:5" ht="21" customHeight="1" x14ac:dyDescent="0.25">
      <c r="A11" s="32" t="s">
        <v>14</v>
      </c>
      <c r="B11" s="5">
        <v>85821130368</v>
      </c>
      <c r="C11" s="5" t="s">
        <v>11</v>
      </c>
      <c r="D11" s="6">
        <f>64.7+2.66</f>
        <v>67.36</v>
      </c>
      <c r="E11" s="26" t="s">
        <v>15</v>
      </c>
    </row>
    <row r="12" spans="1:5" x14ac:dyDescent="0.25">
      <c r="A12" s="36" t="s">
        <v>16</v>
      </c>
      <c r="B12" s="39"/>
      <c r="C12" s="40"/>
      <c r="D12" s="7">
        <f>D11</f>
        <v>67.36</v>
      </c>
      <c r="E12" s="8"/>
    </row>
    <row r="13" spans="1:5" ht="28.5" customHeight="1" x14ac:dyDescent="0.25">
      <c r="A13" s="32" t="s">
        <v>17</v>
      </c>
      <c r="B13" s="5">
        <v>87311810356</v>
      </c>
      <c r="C13" s="5" t="s">
        <v>18</v>
      </c>
      <c r="D13" s="6">
        <v>68.900000000000006</v>
      </c>
      <c r="E13" s="26" t="s">
        <v>19</v>
      </c>
    </row>
    <row r="14" spans="1:5" ht="15" customHeight="1" x14ac:dyDescent="0.25">
      <c r="A14" s="36" t="s">
        <v>20</v>
      </c>
      <c r="B14" s="39"/>
      <c r="C14" s="40"/>
      <c r="D14" s="7">
        <f>D13</f>
        <v>68.900000000000006</v>
      </c>
      <c r="E14" s="8"/>
    </row>
    <row r="15" spans="1:5" ht="26.25" customHeight="1" x14ac:dyDescent="0.25">
      <c r="A15" s="32" t="s">
        <v>21</v>
      </c>
      <c r="B15" s="5">
        <v>83416546499</v>
      </c>
      <c r="C15" s="5" t="s">
        <v>11</v>
      </c>
      <c r="D15" s="6">
        <v>925.29</v>
      </c>
      <c r="E15" s="26" t="s">
        <v>22</v>
      </c>
    </row>
    <row r="16" spans="1:5" x14ac:dyDescent="0.25">
      <c r="A16" s="28" t="s">
        <v>23</v>
      </c>
      <c r="B16" s="30"/>
      <c r="C16" s="31"/>
      <c r="D16" s="7">
        <f>D15</f>
        <v>925.29</v>
      </c>
      <c r="E16" s="8"/>
    </row>
    <row r="17" spans="1:11" ht="18.75" customHeight="1" x14ac:dyDescent="0.25">
      <c r="A17" s="32" t="s">
        <v>24</v>
      </c>
      <c r="B17" s="5">
        <v>50730247993</v>
      </c>
      <c r="C17" s="5" t="s">
        <v>25</v>
      </c>
      <c r="D17" s="6">
        <f>43.75+43.75+43.75+68.75+25+43.75+18.75+68.75+43.75+31.25+31.25+31.25+31.25+31.25+31.25+62.5+50+94.7+47.35+10.52+10.52+12.63+10.52+10.52+12.63+10.52</f>
        <v>919.91</v>
      </c>
      <c r="E17" s="26" t="s">
        <v>22</v>
      </c>
    </row>
    <row r="18" spans="1:11" x14ac:dyDescent="0.25">
      <c r="A18" s="28" t="s">
        <v>26</v>
      </c>
      <c r="B18" s="30"/>
      <c r="C18" s="31"/>
      <c r="D18" s="7">
        <f>D17</f>
        <v>919.91</v>
      </c>
      <c r="E18" s="8"/>
    </row>
    <row r="19" spans="1:11" ht="22.5" customHeight="1" x14ac:dyDescent="0.25">
      <c r="A19" s="32" t="s">
        <v>27</v>
      </c>
      <c r="B19" s="5">
        <v>81793146560</v>
      </c>
      <c r="C19" s="5" t="s">
        <v>11</v>
      </c>
      <c r="D19" s="6">
        <f>170.29+194.74+13.04</f>
        <v>378.07</v>
      </c>
      <c r="E19" s="26" t="s">
        <v>19</v>
      </c>
    </row>
    <row r="20" spans="1:11" x14ac:dyDescent="0.25">
      <c r="A20" s="28" t="s">
        <v>28</v>
      </c>
      <c r="B20" s="30"/>
      <c r="C20" s="31"/>
      <c r="D20" s="7">
        <f>D19</f>
        <v>378.07</v>
      </c>
      <c r="E20" s="8"/>
    </row>
    <row r="21" spans="1:11" ht="20.25" customHeight="1" x14ac:dyDescent="0.25">
      <c r="A21" s="32" t="s">
        <v>29</v>
      </c>
      <c r="B21" s="5">
        <v>68580128211</v>
      </c>
      <c r="C21" s="5" t="s">
        <v>30</v>
      </c>
      <c r="D21" s="6">
        <v>33.18</v>
      </c>
      <c r="E21" s="26" t="s">
        <v>31</v>
      </c>
    </row>
    <row r="22" spans="1:11" x14ac:dyDescent="0.25">
      <c r="A22" s="28" t="s">
        <v>32</v>
      </c>
      <c r="B22" s="30"/>
      <c r="C22" s="31"/>
      <c r="D22" s="7">
        <f>D21</f>
        <v>33.18</v>
      </c>
      <c r="E22" s="8"/>
    </row>
    <row r="23" spans="1:11" ht="29.25" customHeight="1" x14ac:dyDescent="0.25">
      <c r="A23" s="32" t="s">
        <v>33</v>
      </c>
      <c r="B23" s="5">
        <v>92963223473</v>
      </c>
      <c r="C23" s="5" t="s">
        <v>11</v>
      </c>
      <c r="D23" s="6">
        <v>435.98</v>
      </c>
      <c r="E23" s="26" t="s">
        <v>34</v>
      </c>
    </row>
    <row r="24" spans="1:11" x14ac:dyDescent="0.25">
      <c r="A24" s="36" t="s">
        <v>35</v>
      </c>
      <c r="B24" s="37"/>
      <c r="C24" s="38"/>
      <c r="D24" s="7">
        <f>D23</f>
        <v>435.98</v>
      </c>
      <c r="E24" s="8"/>
    </row>
    <row r="25" spans="1:11" ht="31.5" customHeight="1" x14ac:dyDescent="0.25">
      <c r="A25" s="10" t="s">
        <v>36</v>
      </c>
      <c r="B25" s="11">
        <v>27759560625</v>
      </c>
      <c r="C25" s="11" t="s">
        <v>11</v>
      </c>
      <c r="D25" s="12"/>
      <c r="E25" s="13" t="s">
        <v>37</v>
      </c>
    </row>
    <row r="26" spans="1:11" x14ac:dyDescent="0.25">
      <c r="A26" s="10" t="s">
        <v>36</v>
      </c>
      <c r="B26" s="11">
        <v>27759560625</v>
      </c>
      <c r="C26" s="11" t="s">
        <v>11</v>
      </c>
      <c r="D26" s="12">
        <f>104.72+411.03+411.03+411.03+822.05</f>
        <v>2159.8599999999997</v>
      </c>
      <c r="E26" s="13" t="s">
        <v>38</v>
      </c>
    </row>
    <row r="27" spans="1:11" ht="24" customHeight="1" x14ac:dyDescent="0.25">
      <c r="A27" s="36" t="s">
        <v>39</v>
      </c>
      <c r="B27" s="37"/>
      <c r="C27" s="38"/>
      <c r="D27" s="7">
        <f>D25+D26</f>
        <v>2159.8599999999997</v>
      </c>
      <c r="E27" s="8"/>
      <c r="F27" s="62"/>
      <c r="G27" s="62"/>
      <c r="H27" s="62"/>
      <c r="I27" s="62"/>
      <c r="J27" s="62"/>
      <c r="K27" s="62"/>
    </row>
    <row r="28" spans="1:11" ht="20.25" customHeight="1" x14ac:dyDescent="0.25">
      <c r="A28" s="32" t="s">
        <v>52</v>
      </c>
      <c r="B28" s="5">
        <v>71981294715</v>
      </c>
      <c r="C28" s="5" t="s">
        <v>53</v>
      </c>
      <c r="D28" s="6">
        <v>194.38</v>
      </c>
      <c r="E28" s="26" t="s">
        <v>15</v>
      </c>
      <c r="F28" s="62"/>
      <c r="G28" s="62"/>
      <c r="H28" s="62"/>
      <c r="I28" s="62"/>
      <c r="J28" s="62"/>
      <c r="K28" s="62"/>
    </row>
    <row r="29" spans="1:11" x14ac:dyDescent="0.25">
      <c r="A29" s="36" t="s">
        <v>54</v>
      </c>
      <c r="B29" s="37"/>
      <c r="C29" s="38"/>
      <c r="D29" s="7">
        <f>D28</f>
        <v>194.38</v>
      </c>
      <c r="E29" s="8"/>
    </row>
    <row r="30" spans="1:11" ht="18.75" customHeight="1" x14ac:dyDescent="0.25">
      <c r="A30" s="32" t="s">
        <v>60</v>
      </c>
      <c r="B30" s="5">
        <v>22361751585</v>
      </c>
      <c r="C30" s="5" t="s">
        <v>11</v>
      </c>
      <c r="D30" s="6">
        <v>44.45</v>
      </c>
      <c r="E30" s="26" t="s">
        <v>15</v>
      </c>
    </row>
    <row r="31" spans="1:11" x14ac:dyDescent="0.25">
      <c r="A31" s="36" t="s">
        <v>61</v>
      </c>
      <c r="B31" s="37"/>
      <c r="C31" s="38"/>
      <c r="D31" s="7">
        <f>D30</f>
        <v>44.45</v>
      </c>
      <c r="E31" s="8"/>
    </row>
    <row r="32" spans="1:11" ht="32.25" customHeight="1" x14ac:dyDescent="0.25">
      <c r="A32" s="32" t="s">
        <v>63</v>
      </c>
      <c r="B32" s="5">
        <v>63073332379</v>
      </c>
      <c r="C32" s="5" t="s">
        <v>11</v>
      </c>
      <c r="D32" s="6">
        <f>2971.22+2666.97</f>
        <v>5638.19</v>
      </c>
      <c r="E32" s="26" t="s">
        <v>38</v>
      </c>
    </row>
    <row r="33" spans="1:11" ht="15" customHeight="1" x14ac:dyDescent="0.25">
      <c r="A33" s="36" t="s">
        <v>64</v>
      </c>
      <c r="B33" s="37"/>
      <c r="C33" s="38"/>
      <c r="D33" s="7">
        <f>D32</f>
        <v>5638.19</v>
      </c>
      <c r="E33" s="8"/>
      <c r="F33" s="62"/>
      <c r="G33" s="62"/>
      <c r="H33" s="62"/>
      <c r="I33" s="62"/>
      <c r="J33" s="62"/>
      <c r="K33" s="62"/>
    </row>
    <row r="34" spans="1:11" ht="21" customHeight="1" x14ac:dyDescent="0.25">
      <c r="A34" s="27" t="s">
        <v>112</v>
      </c>
      <c r="B34" s="63">
        <v>91435790788</v>
      </c>
      <c r="C34" s="17" t="s">
        <v>113</v>
      </c>
      <c r="D34" s="18">
        <v>494.4</v>
      </c>
      <c r="E34" s="34" t="s">
        <v>114</v>
      </c>
      <c r="F34" s="62"/>
      <c r="G34" s="62"/>
      <c r="H34" s="62"/>
      <c r="I34" s="62"/>
      <c r="J34" s="62"/>
      <c r="K34" s="62"/>
    </row>
    <row r="35" spans="1:11" ht="31.5" customHeight="1" x14ac:dyDescent="0.25">
      <c r="A35" s="41" t="s">
        <v>115</v>
      </c>
      <c r="B35" s="42"/>
      <c r="C35" s="42"/>
      <c r="D35" s="19">
        <f>D34</f>
        <v>494.4</v>
      </c>
      <c r="E35" s="33"/>
      <c r="F35" s="62"/>
      <c r="G35" s="62"/>
      <c r="H35" s="62"/>
      <c r="I35" s="62"/>
      <c r="J35" s="62"/>
      <c r="K35" s="62"/>
    </row>
    <row r="36" spans="1:11" x14ac:dyDescent="0.25">
      <c r="A36" s="27" t="s">
        <v>87</v>
      </c>
      <c r="B36" s="17">
        <v>29035933600</v>
      </c>
      <c r="C36" s="17" t="s">
        <v>53</v>
      </c>
      <c r="D36" s="6">
        <f>2039.4+223.76+396.57+4242.7</f>
        <v>6902.43</v>
      </c>
      <c r="E36" s="26" t="s">
        <v>38</v>
      </c>
    </row>
    <row r="37" spans="1:11" ht="26.25" customHeight="1" x14ac:dyDescent="0.25">
      <c r="A37" s="45" t="s">
        <v>88</v>
      </c>
      <c r="B37" s="46"/>
      <c r="C37" s="47"/>
      <c r="D37" s="7">
        <f>D36</f>
        <v>6902.43</v>
      </c>
      <c r="E37" s="8"/>
    </row>
    <row r="38" spans="1:11" x14ac:dyDescent="0.25">
      <c r="A38" s="10" t="s">
        <v>48</v>
      </c>
      <c r="B38" s="11">
        <v>62226620908</v>
      </c>
      <c r="C38" s="11" t="s">
        <v>11</v>
      </c>
      <c r="D38" s="12">
        <f>132.35+116.04+182.83+51.63+87.57+67.26+28.7+143.72+53.65+31.8+379.96+23.47+21.5+126.29+71.87+84.73+18.63+155.95+14.7+14.39+107.14+95.25+73.77+50.27+28.62+63.8+138.84+153.78+436.75+75.23+67.68+20.41+41.77+26.19+31.83+17.27+59.86+110.59+196.75+277.36+44.1+14.94+101.83+51.81+97.36+20.64+158.91+125.92+10.89+10.62+7.37+78.23+89.97+23.85+705.36+523.52+60.34+27.79+96.29+26.09+214.47+68.91</f>
        <v>6439.4100000000008</v>
      </c>
      <c r="E38" s="13" t="s">
        <v>42</v>
      </c>
    </row>
    <row r="39" spans="1:11" ht="30" x14ac:dyDescent="0.25">
      <c r="A39" s="10" t="s">
        <v>48</v>
      </c>
      <c r="B39" s="11">
        <v>62226620908</v>
      </c>
      <c r="C39" s="11" t="s">
        <v>11</v>
      </c>
      <c r="D39" s="12">
        <f>26.08+14.97+15.74+66.66+33.03+3.21+138.93+7.89+100.85+33.02+20.22+24.86+36.57+29.98+12.94</f>
        <v>564.95000000000016</v>
      </c>
      <c r="E39" s="13" t="s">
        <v>49</v>
      </c>
    </row>
    <row r="40" spans="1:11" x14ac:dyDescent="0.25">
      <c r="A40" s="36" t="s">
        <v>50</v>
      </c>
      <c r="B40" s="39"/>
      <c r="C40" s="40"/>
      <c r="D40" s="7">
        <f>D38+D39</f>
        <v>7004.3600000000006</v>
      </c>
      <c r="E40" s="8"/>
    </row>
    <row r="41" spans="1:11" x14ac:dyDescent="0.25">
      <c r="A41" s="32" t="s">
        <v>55</v>
      </c>
      <c r="B41" s="5">
        <v>76842508189</v>
      </c>
      <c r="C41" s="5" t="s">
        <v>11</v>
      </c>
      <c r="D41" s="6">
        <f>3342.44+3542.64</f>
        <v>6885.08</v>
      </c>
      <c r="E41" s="26" t="s">
        <v>42</v>
      </c>
    </row>
    <row r="42" spans="1:11" x14ac:dyDescent="0.25">
      <c r="A42" s="36" t="s">
        <v>56</v>
      </c>
      <c r="B42" s="37"/>
      <c r="C42" s="38"/>
      <c r="D42" s="7">
        <f>D41</f>
        <v>6885.08</v>
      </c>
      <c r="E42" s="8"/>
    </row>
    <row r="43" spans="1:11" ht="30" x14ac:dyDescent="0.25">
      <c r="A43" s="32" t="s">
        <v>68</v>
      </c>
      <c r="B43" s="5" t="s">
        <v>69</v>
      </c>
      <c r="C43" s="5" t="s">
        <v>69</v>
      </c>
      <c r="D43" s="6">
        <f>1083.07+111.75+1435.57+6915.6+94.27+64.01+122.61+197.96+379.25+75</f>
        <v>10479.09</v>
      </c>
      <c r="E43" s="26" t="s">
        <v>42</v>
      </c>
    </row>
    <row r="44" spans="1:11" ht="15" customHeight="1" x14ac:dyDescent="0.25">
      <c r="A44" s="36" t="s">
        <v>70</v>
      </c>
      <c r="B44" s="39"/>
      <c r="C44" s="40"/>
      <c r="D44" s="7">
        <f>D43</f>
        <v>10479.09</v>
      </c>
      <c r="E44" s="8"/>
    </row>
    <row r="45" spans="1:11" x14ac:dyDescent="0.25">
      <c r="A45" s="32" t="s">
        <v>71</v>
      </c>
      <c r="B45" s="5">
        <v>44138062462</v>
      </c>
      <c r="C45" s="5" t="s">
        <v>72</v>
      </c>
      <c r="D45" s="6">
        <f>184.46+342.3+586.77+680.32+955.01+579</f>
        <v>3327.8599999999997</v>
      </c>
      <c r="E45" s="26" t="s">
        <v>42</v>
      </c>
    </row>
    <row r="46" spans="1:11" x14ac:dyDescent="0.25">
      <c r="A46" s="36" t="s">
        <v>73</v>
      </c>
      <c r="B46" s="37"/>
      <c r="C46" s="38"/>
      <c r="D46" s="7">
        <f>D45</f>
        <v>3327.8599999999997</v>
      </c>
      <c r="E46" s="8"/>
    </row>
    <row r="47" spans="1:11" x14ac:dyDescent="0.25">
      <c r="A47" s="34" t="s">
        <v>77</v>
      </c>
      <c r="B47" s="16" t="s">
        <v>78</v>
      </c>
      <c r="C47" s="17" t="s">
        <v>79</v>
      </c>
      <c r="D47" s="18">
        <f>786.39+299.99+45.68+980.79+224.7+751.19+254.8+667.95+1152.76+647.44+468.93+27.59+138.84+656.52+90.99+526.28+574.84</f>
        <v>8295.68</v>
      </c>
      <c r="E47" s="34" t="s">
        <v>42</v>
      </c>
    </row>
    <row r="48" spans="1:11" ht="30" x14ac:dyDescent="0.25">
      <c r="A48" s="34" t="s">
        <v>77</v>
      </c>
      <c r="B48" s="16" t="s">
        <v>78</v>
      </c>
      <c r="C48" s="17" t="s">
        <v>79</v>
      </c>
      <c r="D48" s="18">
        <f>57.24+102+13.29</f>
        <v>172.53</v>
      </c>
      <c r="E48" s="13" t="s">
        <v>49</v>
      </c>
    </row>
    <row r="49" spans="1:5" x14ac:dyDescent="0.25">
      <c r="A49" s="48" t="s">
        <v>80</v>
      </c>
      <c r="B49" s="49"/>
      <c r="C49" s="49"/>
      <c r="D49" s="19">
        <f>D47+D48</f>
        <v>8468.2100000000009</v>
      </c>
      <c r="E49" s="33"/>
    </row>
    <row r="50" spans="1:5" x14ac:dyDescent="0.25">
      <c r="A50" s="32" t="s">
        <v>83</v>
      </c>
      <c r="B50" s="5">
        <v>53758270528</v>
      </c>
      <c r="C50" s="5" t="s">
        <v>51</v>
      </c>
      <c r="D50" s="6">
        <f>110+423.5+294.25+82.5</f>
        <v>910.25</v>
      </c>
      <c r="E50" s="26" t="s">
        <v>42</v>
      </c>
    </row>
    <row r="51" spans="1:5" x14ac:dyDescent="0.25">
      <c r="A51" s="36" t="s">
        <v>84</v>
      </c>
      <c r="B51" s="37"/>
      <c r="C51" s="38"/>
      <c r="D51" s="7">
        <f>D50</f>
        <v>910.25</v>
      </c>
      <c r="E51" s="8"/>
    </row>
    <row r="52" spans="1:5" ht="15" customHeight="1" x14ac:dyDescent="0.25">
      <c r="A52" s="27" t="s">
        <v>116</v>
      </c>
      <c r="B52" s="9"/>
      <c r="C52" s="17" t="s">
        <v>117</v>
      </c>
      <c r="D52" s="6">
        <v>83.2</v>
      </c>
      <c r="E52" s="26" t="s">
        <v>114</v>
      </c>
    </row>
    <row r="53" spans="1:5" x14ac:dyDescent="0.25">
      <c r="A53" s="45" t="s">
        <v>118</v>
      </c>
      <c r="B53" s="46"/>
      <c r="C53" s="47"/>
      <c r="D53" s="7">
        <f>D52</f>
        <v>83.2</v>
      </c>
      <c r="E53" s="8"/>
    </row>
    <row r="54" spans="1:5" x14ac:dyDescent="0.25">
      <c r="A54" s="27" t="s">
        <v>89</v>
      </c>
      <c r="B54" s="9">
        <v>28972867079</v>
      </c>
      <c r="C54" s="17" t="s">
        <v>90</v>
      </c>
      <c r="D54" s="6">
        <f>95.2+95.2+95.2</f>
        <v>285.60000000000002</v>
      </c>
      <c r="E54" s="34" t="s">
        <v>42</v>
      </c>
    </row>
    <row r="55" spans="1:5" x14ac:dyDescent="0.25">
      <c r="A55" s="45" t="s">
        <v>91</v>
      </c>
      <c r="B55" s="46"/>
      <c r="C55" s="47"/>
      <c r="D55" s="7">
        <f>D54</f>
        <v>285.60000000000002</v>
      </c>
      <c r="E55" s="8"/>
    </row>
    <row r="56" spans="1:5" ht="30" x14ac:dyDescent="0.25">
      <c r="A56" s="32" t="s">
        <v>44</v>
      </c>
      <c r="B56" s="5">
        <v>20717593431</v>
      </c>
      <c r="C56" s="5" t="s">
        <v>45</v>
      </c>
      <c r="D56" s="6">
        <f>152.5+21.9</f>
        <v>174.4</v>
      </c>
      <c r="E56" s="26" t="s">
        <v>46</v>
      </c>
    </row>
    <row r="57" spans="1:5" x14ac:dyDescent="0.25">
      <c r="A57" s="36" t="s">
        <v>47</v>
      </c>
      <c r="B57" s="37"/>
      <c r="C57" s="38"/>
      <c r="D57" s="7">
        <f>D56</f>
        <v>174.4</v>
      </c>
      <c r="E57" s="8"/>
    </row>
    <row r="58" spans="1:5" x14ac:dyDescent="0.25">
      <c r="A58" s="32" t="s">
        <v>119</v>
      </c>
      <c r="B58" s="15">
        <v>92982101845</v>
      </c>
      <c r="C58" s="11" t="s">
        <v>51</v>
      </c>
      <c r="D58" s="6">
        <v>2550</v>
      </c>
      <c r="E58" s="26" t="s">
        <v>58</v>
      </c>
    </row>
    <row r="59" spans="1:5" x14ac:dyDescent="0.25">
      <c r="A59" s="36" t="s">
        <v>120</v>
      </c>
      <c r="B59" s="37"/>
      <c r="C59" s="38"/>
      <c r="D59" s="7">
        <f>D58</f>
        <v>2550</v>
      </c>
      <c r="E59" s="8"/>
    </row>
    <row r="60" spans="1:5" ht="30" x14ac:dyDescent="0.25">
      <c r="A60" s="32" t="s">
        <v>121</v>
      </c>
      <c r="B60" s="5">
        <v>49241883570</v>
      </c>
      <c r="C60" s="5" t="s">
        <v>51</v>
      </c>
      <c r="D60" s="6">
        <v>574.66999999999996</v>
      </c>
      <c r="E60" s="26" t="s">
        <v>57</v>
      </c>
    </row>
    <row r="61" spans="1:5" x14ac:dyDescent="0.25">
      <c r="A61" s="36" t="s">
        <v>122</v>
      </c>
      <c r="B61" s="37"/>
      <c r="C61" s="38"/>
      <c r="D61" s="7">
        <f>D60</f>
        <v>574.66999999999996</v>
      </c>
      <c r="E61" s="8"/>
    </row>
    <row r="62" spans="1:5" ht="30" x14ac:dyDescent="0.25">
      <c r="A62" s="32" t="s">
        <v>123</v>
      </c>
      <c r="B62" s="9">
        <v>45352680942</v>
      </c>
      <c r="C62" s="5" t="s">
        <v>11</v>
      </c>
      <c r="D62" s="6">
        <v>325</v>
      </c>
      <c r="E62" s="26" t="s">
        <v>59</v>
      </c>
    </row>
    <row r="63" spans="1:5" x14ac:dyDescent="0.25">
      <c r="A63" s="36" t="s">
        <v>124</v>
      </c>
      <c r="B63" s="39"/>
      <c r="C63" s="40"/>
      <c r="D63" s="7">
        <f>D62</f>
        <v>325</v>
      </c>
      <c r="E63" s="8"/>
    </row>
    <row r="64" spans="1:5" ht="30" x14ac:dyDescent="0.25">
      <c r="A64" s="27" t="s">
        <v>125</v>
      </c>
      <c r="B64" s="17">
        <v>79612787745</v>
      </c>
      <c r="C64" s="17" t="s">
        <v>11</v>
      </c>
      <c r="D64" s="18">
        <f>173.34+173.34</f>
        <v>346.68</v>
      </c>
      <c r="E64" s="34" t="s">
        <v>49</v>
      </c>
    </row>
    <row r="65" spans="1:11" x14ac:dyDescent="0.25">
      <c r="A65" s="41" t="s">
        <v>126</v>
      </c>
      <c r="B65" s="42"/>
      <c r="C65" s="42"/>
      <c r="D65" s="19">
        <f>D64</f>
        <v>346.68</v>
      </c>
      <c r="E65" s="33"/>
    </row>
    <row r="66" spans="1:11" x14ac:dyDescent="0.25">
      <c r="A66" s="32" t="s">
        <v>127</v>
      </c>
      <c r="B66" s="9">
        <v>38894202918</v>
      </c>
      <c r="C66" s="5" t="s">
        <v>51</v>
      </c>
      <c r="D66" s="6">
        <v>8.83</v>
      </c>
      <c r="E66" s="26" t="s">
        <v>128</v>
      </c>
    </row>
    <row r="67" spans="1:11" x14ac:dyDescent="0.25">
      <c r="A67" s="36" t="s">
        <v>129</v>
      </c>
      <c r="B67" s="37"/>
      <c r="C67" s="38"/>
      <c r="D67" s="7">
        <f>D66</f>
        <v>8.83</v>
      </c>
      <c r="E67" s="8"/>
    </row>
    <row r="68" spans="1:11" x14ac:dyDescent="0.25">
      <c r="A68" s="32" t="s">
        <v>130</v>
      </c>
      <c r="B68" s="9">
        <v>15258534883</v>
      </c>
      <c r="C68" s="5" t="s">
        <v>131</v>
      </c>
      <c r="D68" s="6">
        <v>72.2</v>
      </c>
      <c r="E68" s="26" t="s">
        <v>76</v>
      </c>
      <c r="F68" s="64"/>
      <c r="G68" s="64"/>
      <c r="H68" s="64"/>
      <c r="I68" s="64"/>
      <c r="J68" s="64"/>
      <c r="K68" s="64"/>
    </row>
    <row r="69" spans="1:11" x14ac:dyDescent="0.25">
      <c r="A69" s="36" t="s">
        <v>132</v>
      </c>
      <c r="B69" s="37"/>
      <c r="C69" s="38"/>
      <c r="D69" s="7">
        <f>D68</f>
        <v>72.2</v>
      </c>
      <c r="E69" s="8"/>
      <c r="F69" s="64"/>
      <c r="G69" s="64"/>
      <c r="H69" s="64"/>
      <c r="I69" s="64"/>
      <c r="J69" s="64"/>
      <c r="K69" s="64"/>
    </row>
    <row r="70" spans="1:11" ht="30" x14ac:dyDescent="0.25">
      <c r="A70" s="27" t="s">
        <v>133</v>
      </c>
      <c r="B70" s="15">
        <v>2771587087</v>
      </c>
      <c r="C70" s="17" t="s">
        <v>11</v>
      </c>
      <c r="D70" s="18">
        <f>2562+2028</f>
        <v>4590</v>
      </c>
      <c r="E70" s="34" t="s">
        <v>59</v>
      </c>
    </row>
    <row r="71" spans="1:11" x14ac:dyDescent="0.25">
      <c r="A71" s="45" t="s">
        <v>134</v>
      </c>
      <c r="B71" s="46"/>
      <c r="C71" s="47"/>
      <c r="D71" s="19">
        <f>D70</f>
        <v>4590</v>
      </c>
      <c r="E71" s="33"/>
    </row>
    <row r="72" spans="1:11" ht="30" x14ac:dyDescent="0.25">
      <c r="A72" s="32" t="s">
        <v>74</v>
      </c>
      <c r="B72" s="5">
        <v>64546066176</v>
      </c>
      <c r="C72" s="5" t="s">
        <v>11</v>
      </c>
      <c r="D72" s="6">
        <f>125.45</f>
        <v>125.45</v>
      </c>
      <c r="E72" s="26" t="s">
        <v>49</v>
      </c>
    </row>
    <row r="73" spans="1:11" x14ac:dyDescent="0.25">
      <c r="A73" s="32" t="s">
        <v>74</v>
      </c>
      <c r="B73" s="5">
        <v>64546066176</v>
      </c>
      <c r="C73" s="5" t="s">
        <v>11</v>
      </c>
      <c r="D73" s="6">
        <f>98.85+70.2+533.34+151.57+68.2+1104.6+455.34+1509.92+10.98+45.99+167.87+300.25+70.2+1834.16</f>
        <v>6421.4699999999993</v>
      </c>
      <c r="E73" s="26" t="s">
        <v>62</v>
      </c>
    </row>
    <row r="74" spans="1:11" x14ac:dyDescent="0.25">
      <c r="A74" s="43" t="s">
        <v>75</v>
      </c>
      <c r="B74" s="44"/>
      <c r="C74" s="44"/>
      <c r="D74" s="7">
        <f>D72+D73</f>
        <v>6546.9199999999992</v>
      </c>
      <c r="E74" s="8"/>
    </row>
    <row r="75" spans="1:11" ht="29.25" customHeight="1" x14ac:dyDescent="0.25">
      <c r="A75" s="27" t="s">
        <v>135</v>
      </c>
      <c r="B75" s="9">
        <v>82980438773</v>
      </c>
      <c r="C75" s="17" t="s">
        <v>51</v>
      </c>
      <c r="D75" s="18">
        <v>6392.5</v>
      </c>
      <c r="E75" s="34" t="s">
        <v>136</v>
      </c>
    </row>
    <row r="76" spans="1:11" x14ac:dyDescent="0.25">
      <c r="A76" s="45" t="s">
        <v>137</v>
      </c>
      <c r="B76" s="46"/>
      <c r="C76" s="47"/>
      <c r="D76" s="19">
        <f>D75</f>
        <v>6392.5</v>
      </c>
      <c r="E76" s="33"/>
    </row>
    <row r="77" spans="1:11" ht="22.5" customHeight="1" x14ac:dyDescent="0.25">
      <c r="A77" s="65" t="s">
        <v>138</v>
      </c>
      <c r="B77" s="15"/>
      <c r="C77" s="17" t="s">
        <v>51</v>
      </c>
      <c r="D77" s="18">
        <v>3638.75</v>
      </c>
      <c r="E77" s="34" t="s">
        <v>139</v>
      </c>
    </row>
    <row r="78" spans="1:11" x14ac:dyDescent="0.25">
      <c r="A78" s="41" t="s">
        <v>140</v>
      </c>
      <c r="B78" s="42"/>
      <c r="C78" s="42"/>
      <c r="D78" s="19">
        <f>D77</f>
        <v>3638.75</v>
      </c>
      <c r="E78" s="33"/>
    </row>
    <row r="79" spans="1:11" ht="23.25" customHeight="1" x14ac:dyDescent="0.25">
      <c r="A79" s="27" t="s">
        <v>141</v>
      </c>
      <c r="B79" s="16" t="s">
        <v>142</v>
      </c>
      <c r="C79" s="17" t="s">
        <v>143</v>
      </c>
      <c r="D79" s="18">
        <v>343.75</v>
      </c>
      <c r="E79" s="34" t="s">
        <v>76</v>
      </c>
    </row>
    <row r="80" spans="1:11" x14ac:dyDescent="0.25">
      <c r="A80" s="41" t="s">
        <v>144</v>
      </c>
      <c r="B80" s="42"/>
      <c r="C80" s="42"/>
      <c r="D80" s="19">
        <f>D79</f>
        <v>343.75</v>
      </c>
      <c r="E80" s="33"/>
    </row>
    <row r="81" spans="1:9" ht="20.25" customHeight="1" x14ac:dyDescent="0.25">
      <c r="A81" s="27" t="s">
        <v>145</v>
      </c>
      <c r="B81" s="66">
        <v>80649374262</v>
      </c>
      <c r="C81" s="17" t="s">
        <v>11</v>
      </c>
      <c r="D81" s="18">
        <v>750.51</v>
      </c>
      <c r="E81" s="34" t="s">
        <v>42</v>
      </c>
    </row>
    <row r="82" spans="1:9" x14ac:dyDescent="0.25">
      <c r="A82" s="29" t="s">
        <v>146</v>
      </c>
      <c r="B82" s="20"/>
      <c r="C82" s="21"/>
      <c r="D82" s="19">
        <f>D81</f>
        <v>750.51</v>
      </c>
      <c r="E82" s="33"/>
    </row>
    <row r="83" spans="1:9" ht="18.75" customHeight="1" x14ac:dyDescent="0.25">
      <c r="A83" s="27" t="s">
        <v>147</v>
      </c>
      <c r="B83" s="9">
        <v>55705703111</v>
      </c>
      <c r="C83" s="67" t="s">
        <v>148</v>
      </c>
      <c r="D83" s="18">
        <v>407.75</v>
      </c>
      <c r="E83" s="34" t="s">
        <v>42</v>
      </c>
    </row>
    <row r="84" spans="1:9" x14ac:dyDescent="0.25">
      <c r="A84" s="41" t="s">
        <v>149</v>
      </c>
      <c r="B84" s="42"/>
      <c r="C84" s="42"/>
      <c r="D84" s="19">
        <f>D83</f>
        <v>407.75</v>
      </c>
      <c r="E84" s="33"/>
    </row>
    <row r="85" spans="1:9" ht="30" x14ac:dyDescent="0.25">
      <c r="A85" s="68" t="s">
        <v>150</v>
      </c>
      <c r="B85" s="69"/>
      <c r="C85" s="17" t="s">
        <v>51</v>
      </c>
      <c r="D85" s="18">
        <f>456+500</f>
        <v>956</v>
      </c>
      <c r="E85" s="34" t="s">
        <v>42</v>
      </c>
    </row>
    <row r="86" spans="1:9" x14ac:dyDescent="0.25">
      <c r="A86" s="41" t="s">
        <v>151</v>
      </c>
      <c r="B86" s="42"/>
      <c r="C86" s="42"/>
      <c r="D86" s="19">
        <f>D85</f>
        <v>956</v>
      </c>
      <c r="E86" s="33"/>
    </row>
    <row r="87" spans="1:9" ht="21.75" customHeight="1" x14ac:dyDescent="0.25">
      <c r="A87" s="27" t="s">
        <v>85</v>
      </c>
      <c r="B87" s="17">
        <v>28212527269</v>
      </c>
      <c r="C87" s="17" t="s">
        <v>11</v>
      </c>
      <c r="D87" s="18">
        <v>688.14</v>
      </c>
      <c r="E87" s="34" t="s">
        <v>49</v>
      </c>
    </row>
    <row r="88" spans="1:9" x14ac:dyDescent="0.25">
      <c r="A88" s="41" t="s">
        <v>86</v>
      </c>
      <c r="B88" s="42"/>
      <c r="C88" s="42"/>
      <c r="D88" s="19">
        <f>D87</f>
        <v>688.14</v>
      </c>
      <c r="E88" s="33"/>
    </row>
    <row r="89" spans="1:9" ht="20.25" customHeight="1" x14ac:dyDescent="0.25">
      <c r="A89" s="32" t="s">
        <v>152</v>
      </c>
      <c r="B89" s="14"/>
      <c r="C89" s="5" t="s">
        <v>153</v>
      </c>
      <c r="D89" s="6">
        <f>70+70</f>
        <v>140</v>
      </c>
      <c r="E89" s="34" t="s">
        <v>76</v>
      </c>
    </row>
    <row r="90" spans="1:9" x14ac:dyDescent="0.25">
      <c r="A90" s="36" t="s">
        <v>154</v>
      </c>
      <c r="B90" s="37"/>
      <c r="C90" s="38"/>
      <c r="D90" s="7">
        <f>D89</f>
        <v>140</v>
      </c>
      <c r="E90" s="8"/>
    </row>
    <row r="91" spans="1:9" ht="23.25" customHeight="1" x14ac:dyDescent="0.25">
      <c r="A91" s="27" t="s">
        <v>92</v>
      </c>
      <c r="B91" s="17">
        <v>58353015102</v>
      </c>
      <c r="C91" s="17" t="s">
        <v>11</v>
      </c>
      <c r="D91" s="18">
        <f>362.49+149.61</f>
        <v>512.1</v>
      </c>
      <c r="E91" s="34" t="s">
        <v>93</v>
      </c>
    </row>
    <row r="92" spans="1:9" ht="15" customHeight="1" x14ac:dyDescent="0.25">
      <c r="A92" s="41" t="s">
        <v>94</v>
      </c>
      <c r="B92" s="42"/>
      <c r="C92" s="42"/>
      <c r="D92" s="19">
        <f>D91</f>
        <v>512.1</v>
      </c>
      <c r="E92" s="33"/>
    </row>
    <row r="93" spans="1:9" ht="20.25" customHeight="1" x14ac:dyDescent="0.25">
      <c r="A93" s="32" t="s">
        <v>155</v>
      </c>
      <c r="B93" s="5">
        <v>87301734795</v>
      </c>
      <c r="C93" s="5" t="s">
        <v>11</v>
      </c>
      <c r="D93" s="6">
        <v>59.49</v>
      </c>
      <c r="E93" s="26" t="s">
        <v>58</v>
      </c>
    </row>
    <row r="94" spans="1:9" x14ac:dyDescent="0.25">
      <c r="A94" s="36" t="s">
        <v>156</v>
      </c>
      <c r="B94" s="37"/>
      <c r="C94" s="38"/>
      <c r="D94" s="7">
        <f>D93</f>
        <v>59.49</v>
      </c>
      <c r="E94" s="8"/>
      <c r="I94" s="70"/>
    </row>
    <row r="95" spans="1:9" ht="30" x14ac:dyDescent="0.25">
      <c r="A95" s="32" t="s">
        <v>95</v>
      </c>
      <c r="B95" s="5">
        <v>74412164591</v>
      </c>
      <c r="C95" s="5" t="s">
        <v>51</v>
      </c>
      <c r="D95" s="6">
        <f>200.36+264.04+247.05</f>
        <v>711.45</v>
      </c>
      <c r="E95" s="26" t="s">
        <v>49</v>
      </c>
      <c r="I95" s="72"/>
    </row>
    <row r="96" spans="1:9" x14ac:dyDescent="0.25">
      <c r="A96" s="36" t="s">
        <v>96</v>
      </c>
      <c r="B96" s="37"/>
      <c r="C96" s="38"/>
      <c r="D96" s="7">
        <f>D95</f>
        <v>711.45</v>
      </c>
      <c r="E96" s="8"/>
      <c r="I96" s="71"/>
    </row>
    <row r="97" spans="1:14" ht="18" customHeight="1" x14ac:dyDescent="0.25">
      <c r="A97" s="27" t="s">
        <v>157</v>
      </c>
      <c r="B97" s="15">
        <v>91943782088</v>
      </c>
      <c r="C97" s="17" t="s">
        <v>11</v>
      </c>
      <c r="D97" s="18">
        <v>862.14</v>
      </c>
      <c r="E97" s="34" t="s">
        <v>158</v>
      </c>
    </row>
    <row r="98" spans="1:14" x14ac:dyDescent="0.25">
      <c r="A98" s="29" t="s">
        <v>159</v>
      </c>
      <c r="B98" s="20"/>
      <c r="C98" s="21"/>
      <c r="D98" s="19">
        <f>D97</f>
        <v>862.14</v>
      </c>
      <c r="E98" s="33"/>
    </row>
    <row r="99" spans="1:14" ht="34.5" customHeight="1" x14ac:dyDescent="0.25">
      <c r="A99" s="27" t="s">
        <v>160</v>
      </c>
      <c r="B99" s="9">
        <v>53264237913</v>
      </c>
      <c r="C99" s="17" t="s">
        <v>51</v>
      </c>
      <c r="D99" s="18">
        <v>7525.68</v>
      </c>
      <c r="E99" s="34" t="s">
        <v>59</v>
      </c>
    </row>
    <row r="100" spans="1:14" x14ac:dyDescent="0.25">
      <c r="A100" s="29" t="s">
        <v>161</v>
      </c>
      <c r="B100" s="20"/>
      <c r="C100" s="21"/>
      <c r="D100" s="19">
        <f>D99</f>
        <v>7525.68</v>
      </c>
      <c r="E100" s="33"/>
    </row>
    <row r="101" spans="1:14" x14ac:dyDescent="0.25">
      <c r="A101" s="32" t="s">
        <v>98</v>
      </c>
      <c r="B101" s="14">
        <v>64558752667</v>
      </c>
      <c r="C101" s="5" t="s">
        <v>51</v>
      </c>
      <c r="D101" s="6">
        <v>101.12</v>
      </c>
      <c r="E101" s="26" t="s">
        <v>38</v>
      </c>
    </row>
    <row r="102" spans="1:14" x14ac:dyDescent="0.25">
      <c r="A102" s="36" t="s">
        <v>99</v>
      </c>
      <c r="B102" s="37"/>
      <c r="C102" s="38"/>
      <c r="D102" s="7">
        <f>D101</f>
        <v>101.12</v>
      </c>
      <c r="E102" s="8"/>
    </row>
    <row r="103" spans="1:14" ht="22.5" customHeight="1" x14ac:dyDescent="0.25">
      <c r="A103" s="32" t="s">
        <v>162</v>
      </c>
      <c r="B103" s="9" t="s">
        <v>163</v>
      </c>
      <c r="C103" s="5" t="s">
        <v>11</v>
      </c>
      <c r="D103" s="6">
        <v>7500</v>
      </c>
      <c r="E103" s="26" t="s">
        <v>97</v>
      </c>
    </row>
    <row r="104" spans="1:14" x14ac:dyDescent="0.25">
      <c r="A104" s="36" t="s">
        <v>164</v>
      </c>
      <c r="B104" s="37"/>
      <c r="C104" s="38"/>
      <c r="D104" s="7">
        <f>D103</f>
        <v>7500</v>
      </c>
      <c r="E104" s="8"/>
    </row>
    <row r="105" spans="1:14" ht="30" x14ac:dyDescent="0.25">
      <c r="A105" s="32" t="s">
        <v>165</v>
      </c>
      <c r="B105" s="22"/>
      <c r="C105" s="5" t="s">
        <v>51</v>
      </c>
      <c r="D105" s="6">
        <v>80</v>
      </c>
      <c r="E105" s="26" t="s">
        <v>166</v>
      </c>
    </row>
    <row r="106" spans="1:14" x14ac:dyDescent="0.25">
      <c r="A106" s="36" t="s">
        <v>167</v>
      </c>
      <c r="B106" s="37"/>
      <c r="C106" s="38"/>
      <c r="D106" s="7">
        <f>D105</f>
        <v>80</v>
      </c>
      <c r="E106" s="8"/>
    </row>
    <row r="107" spans="1:14" ht="15" customHeight="1" x14ac:dyDescent="0.25">
      <c r="A107" s="32" t="s">
        <v>168</v>
      </c>
      <c r="B107" s="14"/>
      <c r="C107" s="5" t="s">
        <v>143</v>
      </c>
      <c r="D107" s="6">
        <v>990</v>
      </c>
      <c r="E107" s="26" t="s">
        <v>139</v>
      </c>
    </row>
    <row r="108" spans="1:14" ht="15" customHeight="1" x14ac:dyDescent="0.25">
      <c r="A108" s="36" t="s">
        <v>169</v>
      </c>
      <c r="B108" s="37"/>
      <c r="C108" s="38"/>
      <c r="D108" s="7">
        <f>D107</f>
        <v>990</v>
      </c>
      <c r="E108" s="8"/>
    </row>
    <row r="109" spans="1:14" ht="15" customHeight="1" x14ac:dyDescent="0.25">
      <c r="A109" s="32" t="s">
        <v>170</v>
      </c>
      <c r="B109" s="9">
        <v>13653700851</v>
      </c>
      <c r="C109" s="5" t="s">
        <v>72</v>
      </c>
      <c r="D109" s="6">
        <f>148.01+2761.86+174.43</f>
        <v>3084.2999999999997</v>
      </c>
      <c r="E109" s="26" t="s">
        <v>76</v>
      </c>
    </row>
    <row r="110" spans="1:14" ht="15" customHeight="1" x14ac:dyDescent="0.25">
      <c r="A110" s="36" t="s">
        <v>171</v>
      </c>
      <c r="B110" s="37"/>
      <c r="C110" s="38"/>
      <c r="D110" s="7">
        <f>D109</f>
        <v>3084.2999999999997</v>
      </c>
      <c r="E110" s="8"/>
    </row>
    <row r="111" spans="1:14" ht="15" customHeight="1" x14ac:dyDescent="0.25">
      <c r="A111" s="32" t="s">
        <v>172</v>
      </c>
      <c r="B111" s="9">
        <v>16346837407</v>
      </c>
      <c r="C111" s="5" t="s">
        <v>11</v>
      </c>
      <c r="D111" s="6">
        <v>90.79</v>
      </c>
      <c r="E111" s="13" t="s">
        <v>37</v>
      </c>
      <c r="N111" s="35"/>
    </row>
    <row r="112" spans="1:14" ht="15" customHeight="1" x14ac:dyDescent="0.25">
      <c r="A112" s="36" t="s">
        <v>173</v>
      </c>
      <c r="B112" s="37"/>
      <c r="C112" s="38"/>
      <c r="D112" s="7">
        <f>D111</f>
        <v>90.79</v>
      </c>
      <c r="E112" s="8"/>
      <c r="N112" s="35"/>
    </row>
    <row r="113" spans="1:13" ht="15" customHeight="1" x14ac:dyDescent="0.25">
      <c r="A113" s="32" t="s">
        <v>100</v>
      </c>
      <c r="B113" s="14">
        <v>30098672140</v>
      </c>
      <c r="C113" s="5" t="s">
        <v>11</v>
      </c>
      <c r="D113" s="6">
        <v>44.99</v>
      </c>
      <c r="E113" s="26" t="s">
        <v>58</v>
      </c>
    </row>
    <row r="114" spans="1:13" ht="15" customHeight="1" x14ac:dyDescent="0.25">
      <c r="A114" s="36" t="s">
        <v>101</v>
      </c>
      <c r="B114" s="37"/>
      <c r="C114" s="38"/>
      <c r="D114" s="7">
        <f>D113</f>
        <v>44.99</v>
      </c>
      <c r="E114" s="8"/>
    </row>
    <row r="115" spans="1:13" x14ac:dyDescent="0.25">
      <c r="A115" s="32" t="s">
        <v>174</v>
      </c>
      <c r="B115" s="5">
        <v>63701153601</v>
      </c>
      <c r="C115" s="5" t="s">
        <v>11</v>
      </c>
      <c r="D115" s="6">
        <v>53.1</v>
      </c>
      <c r="E115" s="26" t="s">
        <v>76</v>
      </c>
    </row>
    <row r="116" spans="1:13" x14ac:dyDescent="0.25">
      <c r="A116" s="36" t="s">
        <v>175</v>
      </c>
      <c r="B116" s="37"/>
      <c r="C116" s="38"/>
      <c r="D116" s="7">
        <f>D115</f>
        <v>53.1</v>
      </c>
      <c r="E116" s="8"/>
    </row>
    <row r="117" spans="1:13" ht="45" x14ac:dyDescent="0.25">
      <c r="A117" s="32" t="s">
        <v>176</v>
      </c>
      <c r="B117" s="5">
        <v>1669597821</v>
      </c>
      <c r="C117" s="5" t="s">
        <v>11</v>
      </c>
      <c r="D117" s="6">
        <v>28800</v>
      </c>
      <c r="E117" s="26" t="s">
        <v>186</v>
      </c>
    </row>
    <row r="118" spans="1:13" x14ac:dyDescent="0.25">
      <c r="A118" s="43" t="s">
        <v>177</v>
      </c>
      <c r="B118" s="44"/>
      <c r="C118" s="44"/>
      <c r="D118" s="7">
        <f>D117</f>
        <v>28800</v>
      </c>
      <c r="E118" s="8"/>
    </row>
    <row r="119" spans="1:13" ht="30" x14ac:dyDescent="0.25">
      <c r="A119" s="27" t="s">
        <v>102</v>
      </c>
      <c r="B119" s="16" t="s">
        <v>103</v>
      </c>
      <c r="C119" s="17" t="s">
        <v>11</v>
      </c>
      <c r="D119" s="18">
        <v>38.25</v>
      </c>
      <c r="E119" s="34" t="s">
        <v>81</v>
      </c>
    </row>
    <row r="120" spans="1:13" x14ac:dyDescent="0.25">
      <c r="A120" s="41" t="s">
        <v>104</v>
      </c>
      <c r="B120" s="42"/>
      <c r="C120" s="42"/>
      <c r="D120" s="19">
        <f>D119</f>
        <v>38.25</v>
      </c>
      <c r="E120" s="33"/>
    </row>
    <row r="121" spans="1:13" x14ac:dyDescent="0.25">
      <c r="A121" s="32" t="s">
        <v>40</v>
      </c>
      <c r="B121" s="4" t="s">
        <v>41</v>
      </c>
      <c r="C121" s="5" t="s">
        <v>11</v>
      </c>
      <c r="D121" s="6">
        <f>205.78+142.63+74.78+131.23</f>
        <v>554.41999999999996</v>
      </c>
      <c r="E121" s="26" t="s">
        <v>42</v>
      </c>
    </row>
    <row r="122" spans="1:13" x14ac:dyDescent="0.25">
      <c r="A122" s="36" t="s">
        <v>43</v>
      </c>
      <c r="B122" s="37"/>
      <c r="C122" s="38"/>
      <c r="D122" s="7">
        <f>D121</f>
        <v>554.41999999999996</v>
      </c>
      <c r="E122" s="8"/>
    </row>
    <row r="123" spans="1:13" ht="15.75" x14ac:dyDescent="0.25">
      <c r="A123" s="73" t="s">
        <v>178</v>
      </c>
      <c r="B123" s="74"/>
      <c r="C123" s="74" t="s">
        <v>51</v>
      </c>
      <c r="D123">
        <v>707.2</v>
      </c>
      <c r="E123" s="26" t="s">
        <v>42</v>
      </c>
      <c r="H123" s="75"/>
    </row>
    <row r="124" spans="1:13" x14ac:dyDescent="0.25">
      <c r="A124" s="36" t="s">
        <v>179</v>
      </c>
      <c r="B124" s="37"/>
      <c r="C124" s="38"/>
      <c r="D124" s="7">
        <f>D123</f>
        <v>707.2</v>
      </c>
      <c r="E124" s="8"/>
    </row>
    <row r="125" spans="1:13" x14ac:dyDescent="0.25">
      <c r="A125" s="27" t="s">
        <v>180</v>
      </c>
      <c r="B125" s="16" t="s">
        <v>181</v>
      </c>
      <c r="C125" s="17" t="s">
        <v>11</v>
      </c>
      <c r="D125" s="18">
        <v>38.909999999999997</v>
      </c>
      <c r="E125" s="34" t="s">
        <v>15</v>
      </c>
      <c r="H125" s="71"/>
      <c r="I125" s="71"/>
      <c r="J125" s="71"/>
      <c r="K125" s="71"/>
      <c r="L125" s="71"/>
      <c r="M125" s="71"/>
    </row>
    <row r="126" spans="1:13" x14ac:dyDescent="0.25">
      <c r="A126" s="41" t="s">
        <v>182</v>
      </c>
      <c r="B126" s="42"/>
      <c r="C126" s="42"/>
      <c r="D126" s="19">
        <v>38.909999999999997</v>
      </c>
      <c r="E126" s="33"/>
      <c r="H126" s="71"/>
      <c r="I126" s="71"/>
      <c r="J126" s="71"/>
      <c r="K126" s="71"/>
      <c r="L126" s="71"/>
      <c r="M126" s="71"/>
    </row>
    <row r="127" spans="1:13" ht="30" x14ac:dyDescent="0.25">
      <c r="A127" s="32" t="s">
        <v>65</v>
      </c>
      <c r="B127" s="4" t="s">
        <v>66</v>
      </c>
      <c r="C127" s="5" t="s">
        <v>51</v>
      </c>
      <c r="D127" s="6">
        <v>1561.92</v>
      </c>
      <c r="E127" s="26" t="s">
        <v>49</v>
      </c>
      <c r="H127" s="71"/>
      <c r="I127" s="71"/>
      <c r="J127" s="71"/>
      <c r="K127" s="71"/>
      <c r="L127" s="71"/>
      <c r="M127" s="71"/>
    </row>
    <row r="128" spans="1:13" x14ac:dyDescent="0.25">
      <c r="A128" s="36" t="s">
        <v>67</v>
      </c>
      <c r="B128" s="37"/>
      <c r="C128" s="38"/>
      <c r="D128" s="7">
        <f>D127</f>
        <v>1561.92</v>
      </c>
      <c r="E128" s="8"/>
      <c r="H128" s="71"/>
      <c r="I128" s="71"/>
      <c r="J128" s="71"/>
      <c r="K128" s="71"/>
      <c r="L128" s="71"/>
      <c r="M128" s="71"/>
    </row>
    <row r="129" spans="1:13" ht="30" x14ac:dyDescent="0.25">
      <c r="A129" s="32" t="s">
        <v>183</v>
      </c>
      <c r="B129" s="5"/>
      <c r="C129" s="5" t="s">
        <v>51</v>
      </c>
      <c r="D129" s="6">
        <v>26.1</v>
      </c>
      <c r="E129" s="26" t="s">
        <v>158</v>
      </c>
      <c r="H129" s="71"/>
      <c r="I129" s="71"/>
      <c r="J129" s="71"/>
      <c r="K129" s="71"/>
      <c r="L129" s="71"/>
      <c r="M129" s="71"/>
    </row>
    <row r="130" spans="1:13" x14ac:dyDescent="0.25">
      <c r="A130" s="36" t="s">
        <v>184</v>
      </c>
      <c r="B130" s="37"/>
      <c r="C130" s="38"/>
      <c r="D130" s="7">
        <f>D129</f>
        <v>26.1</v>
      </c>
      <c r="E130" s="8"/>
      <c r="H130" s="71"/>
      <c r="I130" s="71"/>
      <c r="J130" s="71"/>
      <c r="K130" s="71"/>
      <c r="L130" s="71"/>
      <c r="M130" s="71"/>
    </row>
    <row r="131" spans="1:13" x14ac:dyDescent="0.25">
      <c r="A131" s="53" t="s">
        <v>185</v>
      </c>
      <c r="B131" s="54"/>
      <c r="C131" s="55"/>
      <c r="D131" s="23">
        <f>D10+D12+D14+D16+D18+D20+D22+D24+D27+D29+D31+D33+D35+D37+D40+D42+D44+D46+D49+D51+D53+D55+D57+D59+D61+D63+D65+D67+D69+D71+D74+D76+D78+D80+D82+D84+D86+D88+D90+D92+D94+D96+D98+D100+D102+D104+D106+D108+D110+D112+D114+D116+D118+D120+D122+D124+D126+D128+D130</f>
        <v>137564.73000000004</v>
      </c>
      <c r="E131" s="24"/>
      <c r="H131" s="71"/>
      <c r="I131" s="71"/>
      <c r="J131" s="71"/>
      <c r="K131" s="71"/>
      <c r="L131" s="71"/>
      <c r="M131" s="71"/>
    </row>
    <row r="132" spans="1:13" x14ac:dyDescent="0.25">
      <c r="H132" s="71"/>
      <c r="I132" s="71"/>
      <c r="J132" s="71"/>
      <c r="K132" s="71"/>
      <c r="L132" s="71"/>
      <c r="M132" s="71"/>
    </row>
    <row r="133" spans="1:13" x14ac:dyDescent="0.25">
      <c r="H133" s="76"/>
      <c r="I133" s="71"/>
      <c r="J133" s="71"/>
      <c r="K133" s="71"/>
      <c r="L133" s="71"/>
      <c r="M133" s="71"/>
    </row>
    <row r="134" spans="1:13" x14ac:dyDescent="0.25">
      <c r="A134" s="2" t="s">
        <v>105</v>
      </c>
      <c r="H134" s="71"/>
      <c r="I134" s="71"/>
      <c r="J134" s="71"/>
      <c r="K134" s="71"/>
      <c r="L134" s="71"/>
      <c r="M134" s="71"/>
    </row>
    <row r="135" spans="1:13" x14ac:dyDescent="0.25">
      <c r="A135" s="3" t="s">
        <v>7</v>
      </c>
      <c r="B135" s="56" t="s">
        <v>8</v>
      </c>
      <c r="C135" s="37"/>
      <c r="D135" s="37"/>
      <c r="E135" s="38"/>
      <c r="H135" s="72"/>
      <c r="I135" s="72"/>
      <c r="J135" s="72"/>
      <c r="K135" s="71"/>
      <c r="L135" s="71"/>
      <c r="M135" s="71"/>
    </row>
    <row r="136" spans="1:13" x14ac:dyDescent="0.25">
      <c r="A136" s="6">
        <v>1519.32</v>
      </c>
      <c r="B136" s="50" t="s">
        <v>37</v>
      </c>
      <c r="C136" s="51"/>
      <c r="D136" s="51"/>
      <c r="E136" s="52"/>
      <c r="H136" s="71"/>
      <c r="I136" s="71"/>
      <c r="J136" s="71"/>
      <c r="K136" s="71"/>
      <c r="L136" s="71"/>
      <c r="M136" s="71"/>
    </row>
    <row r="137" spans="1:13" x14ac:dyDescent="0.25">
      <c r="A137" s="6"/>
      <c r="B137" s="50" t="s">
        <v>82</v>
      </c>
      <c r="C137" s="51"/>
      <c r="D137" s="51"/>
      <c r="E137" s="52"/>
      <c r="H137" s="71"/>
      <c r="I137" s="71"/>
      <c r="J137" s="71"/>
      <c r="K137" s="71"/>
      <c r="L137" s="71"/>
      <c r="M137" s="71"/>
    </row>
    <row r="138" spans="1:13" x14ac:dyDescent="0.25">
      <c r="A138" s="6">
        <v>2379.48</v>
      </c>
      <c r="B138" s="50" t="s">
        <v>106</v>
      </c>
      <c r="C138" s="51"/>
      <c r="D138" s="51"/>
      <c r="E138" s="52"/>
      <c r="H138" s="71"/>
      <c r="I138" s="71"/>
      <c r="J138" s="71"/>
      <c r="K138" s="71"/>
      <c r="L138" s="71"/>
      <c r="M138" s="72"/>
    </row>
    <row r="139" spans="1:13" x14ac:dyDescent="0.25">
      <c r="A139" s="6">
        <v>64792.99</v>
      </c>
      <c r="B139" s="50" t="s">
        <v>107</v>
      </c>
      <c r="C139" s="51"/>
      <c r="D139" s="51"/>
      <c r="E139" s="52"/>
      <c r="H139" s="71"/>
      <c r="I139" s="71"/>
      <c r="J139" s="71"/>
      <c r="K139" s="71"/>
      <c r="L139" s="71"/>
      <c r="M139" s="71"/>
    </row>
    <row r="140" spans="1:13" x14ac:dyDescent="0.25">
      <c r="A140" s="6">
        <v>317835.84999999998</v>
      </c>
      <c r="B140" s="57" t="s">
        <v>108</v>
      </c>
      <c r="C140" s="58"/>
      <c r="D140" s="58"/>
      <c r="E140" s="58"/>
      <c r="H140" s="71"/>
      <c r="I140" s="71"/>
      <c r="J140" s="71"/>
      <c r="K140" s="71"/>
      <c r="L140" s="71"/>
      <c r="M140" s="71"/>
    </row>
    <row r="141" spans="1:13" x14ac:dyDescent="0.25">
      <c r="A141" s="6">
        <v>52415.03</v>
      </c>
      <c r="B141" s="57" t="s">
        <v>109</v>
      </c>
      <c r="C141" s="58"/>
      <c r="D141" s="58"/>
      <c r="E141" s="58"/>
      <c r="H141" s="71"/>
      <c r="I141" s="71"/>
      <c r="J141" s="71"/>
      <c r="K141" s="71"/>
      <c r="L141" s="71"/>
      <c r="M141" s="72"/>
    </row>
    <row r="142" spans="1:13" x14ac:dyDescent="0.25">
      <c r="A142" s="6">
        <v>11180.27</v>
      </c>
      <c r="B142" s="57" t="s">
        <v>110</v>
      </c>
      <c r="C142" s="58"/>
      <c r="D142" s="58"/>
      <c r="E142" s="58"/>
      <c r="H142" s="71"/>
      <c r="I142" s="71"/>
      <c r="J142" s="71"/>
      <c r="K142" s="71"/>
      <c r="L142" s="71"/>
      <c r="M142" s="71"/>
    </row>
    <row r="143" spans="1:13" x14ac:dyDescent="0.25">
      <c r="A143" s="25">
        <f>SUM(A136:A142)</f>
        <v>450122.93999999994</v>
      </c>
      <c r="B143" s="59" t="s">
        <v>185</v>
      </c>
      <c r="C143" s="60"/>
      <c r="D143" s="60"/>
      <c r="E143" s="61"/>
      <c r="H143" s="71"/>
      <c r="I143" s="71"/>
      <c r="J143" s="71"/>
      <c r="K143" s="71"/>
      <c r="L143" s="71"/>
      <c r="M143" s="71"/>
    </row>
    <row r="144" spans="1:13" x14ac:dyDescent="0.25">
      <c r="H144" s="71"/>
      <c r="I144" s="71"/>
      <c r="J144" s="71"/>
      <c r="K144" s="71"/>
      <c r="L144" s="71"/>
      <c r="M144" s="71"/>
    </row>
    <row r="145" spans="8:13" x14ac:dyDescent="0.25">
      <c r="H145" s="72"/>
      <c r="I145" s="72"/>
      <c r="J145" s="71"/>
      <c r="K145" s="71"/>
      <c r="L145" s="71"/>
      <c r="M145" s="71"/>
    </row>
    <row r="146" spans="8:13" x14ac:dyDescent="0.25">
      <c r="H146" s="71"/>
      <c r="I146" s="71"/>
      <c r="J146" s="71"/>
      <c r="K146" s="71"/>
      <c r="L146" s="71"/>
      <c r="M146" s="71"/>
    </row>
    <row r="147" spans="8:13" x14ac:dyDescent="0.25">
      <c r="H147" s="71"/>
      <c r="J147" s="71"/>
    </row>
  </sheetData>
  <mergeCells count="62">
    <mergeCell ref="B141:E141"/>
    <mergeCell ref="B142:E142"/>
    <mergeCell ref="B143:E143"/>
    <mergeCell ref="B136:E136"/>
    <mergeCell ref="B137:E137"/>
    <mergeCell ref="B138:E138"/>
    <mergeCell ref="B139:E139"/>
    <mergeCell ref="B140:E140"/>
    <mergeCell ref="A126:C126"/>
    <mergeCell ref="A128:C128"/>
    <mergeCell ref="A130:C130"/>
    <mergeCell ref="A131:C131"/>
    <mergeCell ref="B135:E135"/>
    <mergeCell ref="A116:C116"/>
    <mergeCell ref="A118:C118"/>
    <mergeCell ref="A120:C120"/>
    <mergeCell ref="A122:C122"/>
    <mergeCell ref="A124:C124"/>
    <mergeCell ref="A69:C69"/>
    <mergeCell ref="A71:C71"/>
    <mergeCell ref="A88:C88"/>
    <mergeCell ref="A35:C35"/>
    <mergeCell ref="A37:C37"/>
    <mergeCell ref="A49:C49"/>
    <mergeCell ref="A51:C51"/>
    <mergeCell ref="A53:C53"/>
    <mergeCell ref="A112:C112"/>
    <mergeCell ref="A114:C114"/>
    <mergeCell ref="A102:C102"/>
    <mergeCell ref="A104:C104"/>
    <mergeCell ref="A106:C106"/>
    <mergeCell ref="A108:C108"/>
    <mergeCell ref="A110:C110"/>
    <mergeCell ref="A96:C96"/>
    <mergeCell ref="A80:C80"/>
    <mergeCell ref="A84:C84"/>
    <mergeCell ref="A86:C86"/>
    <mergeCell ref="A92:C92"/>
    <mergeCell ref="A94:C94"/>
    <mergeCell ref="A90:C90"/>
    <mergeCell ref="A74:C74"/>
    <mergeCell ref="A76:C76"/>
    <mergeCell ref="A78:C78"/>
    <mergeCell ref="A57:C57"/>
    <mergeCell ref="A59:C59"/>
    <mergeCell ref="A55:C55"/>
    <mergeCell ref="A61:C61"/>
    <mergeCell ref="A63:C63"/>
    <mergeCell ref="A65:C65"/>
    <mergeCell ref="A67:C67"/>
    <mergeCell ref="A44:C44"/>
    <mergeCell ref="A46:C46"/>
    <mergeCell ref="A40:C40"/>
    <mergeCell ref="A42:C42"/>
    <mergeCell ref="A33:C33"/>
    <mergeCell ref="A10:C10"/>
    <mergeCell ref="A12:C12"/>
    <mergeCell ref="A14:C14"/>
    <mergeCell ref="A24:C24"/>
    <mergeCell ref="A29:C29"/>
    <mergeCell ref="A31:C31"/>
    <mergeCell ref="A27:C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2026-01-13T08:28:16Z</dcterms:modified>
</cp:coreProperties>
</file>