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D123" i="1" l="1"/>
  <c r="D122" i="1"/>
  <c r="D120" i="1"/>
  <c r="D118" i="1"/>
  <c r="D115" i="1"/>
  <c r="D116" i="1" s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1" i="1"/>
  <c r="D82" i="1" s="1"/>
  <c r="D80" i="1"/>
  <c r="D78" i="1"/>
  <c r="D75" i="1"/>
  <c r="D76" i="1" s="1"/>
  <c r="D74" i="1"/>
  <c r="D72" i="1"/>
  <c r="D69" i="1"/>
  <c r="D70" i="1" s="1"/>
  <c r="D68" i="1"/>
  <c r="D66" i="1"/>
  <c r="D64" i="1"/>
  <c r="D61" i="1"/>
  <c r="D60" i="1"/>
  <c r="D59" i="1"/>
  <c r="D55" i="1"/>
  <c r="D57" i="1" s="1"/>
  <c r="D53" i="1"/>
  <c r="D54" i="1" s="1"/>
  <c r="D51" i="1"/>
  <c r="D52" i="1" s="1"/>
  <c r="D49" i="1"/>
  <c r="D50" i="1" s="1"/>
  <c r="D48" i="1"/>
  <c r="D46" i="1"/>
  <c r="D44" i="1"/>
  <c r="D42" i="1"/>
  <c r="D39" i="1"/>
  <c r="D40" i="1" s="1"/>
  <c r="D38" i="1"/>
  <c r="D35" i="1"/>
  <c r="D34" i="1"/>
  <c r="D32" i="1"/>
  <c r="D33" i="1" s="1"/>
  <c r="D30" i="1"/>
  <c r="D31" i="1" s="1"/>
  <c r="D28" i="1"/>
  <c r="D29" i="1" s="1"/>
  <c r="D26" i="1"/>
  <c r="D24" i="1"/>
  <c r="D21" i="1"/>
  <c r="D22" i="1" s="1"/>
  <c r="D19" i="1"/>
  <c r="D20" i="1" s="1"/>
  <c r="D17" i="1"/>
  <c r="D18" i="1" s="1"/>
  <c r="D16" i="1"/>
  <c r="D14" i="1"/>
  <c r="D12" i="1"/>
  <c r="D10" i="1"/>
  <c r="D36" i="1" l="1"/>
  <c r="A135" i="1"/>
  <c r="D62" i="1"/>
</calcChain>
</file>

<file path=xl/sharedStrings.xml><?xml version="1.0" encoding="utf-8"?>
<sst xmlns="http://schemas.openxmlformats.org/spreadsheetml/2006/main" count="262" uniqueCount="182">
  <si>
    <t>Naziv isplatitelja: OSNOVNA ŠKOLA "LJUBO BABIĆ"</t>
  </si>
  <si>
    <t>Ante i Davida Starčevića 16, 10450 Jastrebarsko</t>
  </si>
  <si>
    <t>OIB: 19572596112</t>
  </si>
  <si>
    <t>INFORMACIJA O TROŠENJU SREDSTAVA ZA STUDENI 2025. GOD.</t>
  </si>
  <si>
    <t>Kategorija 1 primatelja sredstava</t>
  </si>
  <si>
    <t>Naziv primatelja (naziv pravne osobe/ime i prezime fizičke osobe)</t>
  </si>
  <si>
    <t>Osobni identifikacijski broj (OIB) primatelja</t>
  </si>
  <si>
    <t>Sjedište/Prebivalište (grad, općina) primatelja</t>
  </si>
  <si>
    <t>Način objave isplaćenog iznosa</t>
  </si>
  <si>
    <t>Vrsta rashoda/izdatka (šifra i naziv ekonomske klasifikacije razine odjeljka sukladno pravilniku kojim se uređuje sustav proračunskog računovodstva i računski plan)</t>
  </si>
  <si>
    <t>HRVATSKA RADIOTELEVIZIJA</t>
  </si>
  <si>
    <t>68419124305</t>
  </si>
  <si>
    <t>Zagreb</t>
  </si>
  <si>
    <t>3295-Pristojbe i naknade</t>
  </si>
  <si>
    <t>Ukupno HRVATSKA RADIOTELEVIZIJA:</t>
  </si>
  <si>
    <t>FINANCIJSKA AGENCIJA</t>
  </si>
  <si>
    <t>3238-Računalne usluge</t>
  </si>
  <si>
    <t>Ukupno FINANCIJSKA AGENCIJA:</t>
  </si>
  <si>
    <t>ČAZMATRANS - PUTNIČKA AGENCIJA D.O.O.</t>
  </si>
  <si>
    <t>Čazma</t>
  </si>
  <si>
    <t>3211-Naknade za prijevoz na službenom putu u zemlji</t>
  </si>
  <si>
    <t>Ukupno ČAZMATRANS - PUTNIČKA AGENCIJA D.O.O.:</t>
  </si>
  <si>
    <t>HP-HRVATSKA POŠTA D.D.</t>
  </si>
  <si>
    <t>Velika Gorica</t>
  </si>
  <si>
    <t>3231-Usluga telefona, pošte i prijevoza</t>
  </si>
  <si>
    <t>Ukupno HP-HRVATSKA POŠTA D.D.:</t>
  </si>
  <si>
    <t>VODOOPSKRBA I ODVODNJA D.O.O.</t>
  </si>
  <si>
    <t>3234-Komunalne usluge</t>
  </si>
  <si>
    <t>Ukupno VODOOPSKRBA I ODVODNJA D.O.O.:</t>
  </si>
  <si>
    <t>EKO-FLOR PLUS D.O.O.</t>
  </si>
  <si>
    <t>Oroslavje</t>
  </si>
  <si>
    <t>Ukupno EKO-FLOR PLUS D.O.O.:</t>
  </si>
  <si>
    <t>HRVATSKI TELEKOM D.D.</t>
  </si>
  <si>
    <t>Ukupno HRVATSKI TELEKOM D.D.:</t>
  </si>
  <si>
    <t>BILIĆ-ERIĆ D.O.O.</t>
  </si>
  <si>
    <t>Sesvete</t>
  </si>
  <si>
    <t>3239-Ostale usluge</t>
  </si>
  <si>
    <t>Ukupno BILIĆ-ERIĆ D.O.O.:</t>
  </si>
  <si>
    <t>ZAGREBAČKA BANKA D.D.</t>
  </si>
  <si>
    <t>3431-Bankarske usluge i usluge platnog prometa</t>
  </si>
  <si>
    <t>Ukupno ZAGREBAČKA BANKA D.D.:</t>
  </si>
  <si>
    <t>INA-INDUSTRIJA NAFTE D.D.</t>
  </si>
  <si>
    <t>3211-Službena putovanja</t>
  </si>
  <si>
    <t>3223-Energija</t>
  </si>
  <si>
    <t>Ukupno INA-INDUSTRIJA NAFTE D.D.:</t>
  </si>
  <si>
    <t>LEDO PLUS D.O.O.</t>
  </si>
  <si>
    <t>07179054100</t>
  </si>
  <si>
    <t>3222-Materijal i sirovine</t>
  </si>
  <si>
    <t>Ukupno LEDO PLUS D.O.O.:</t>
  </si>
  <si>
    <t>ZAVOD ZA JAVNO ZDRAVSTVO ZAGREBAČKE ŽUPANIJE</t>
  </si>
  <si>
    <t>Zaprešić</t>
  </si>
  <si>
    <t>3236-Zdravstvene i veterinarske usluge</t>
  </si>
  <si>
    <t>Ukupno ZAVOD ZA JAVNO ZDRAVSTVO ZAGREBAČKE ŽUPANIJE:</t>
  </si>
  <si>
    <t>KONZUM PLUS D.O.O.</t>
  </si>
  <si>
    <t>3221-Uredski materijal i ostali materijalni rashodi</t>
  </si>
  <si>
    <t>Ukupno KONZUM PLUS D.O.O.:</t>
  </si>
  <si>
    <t>Jastrebarsko</t>
  </si>
  <si>
    <t>OPTIMUS LAB D.O.O.</t>
  </si>
  <si>
    <t xml:space="preserve">Čakovec </t>
  </si>
  <si>
    <t>Ukupno OPTIMUS LAB D.O.O.:</t>
  </si>
  <si>
    <t>ZAGREBAČKE PEKARNE KLARA D.D.</t>
  </si>
  <si>
    <t>Ukupno ZAGREBAČKE PEKARNE KLARA D.D.:</t>
  </si>
  <si>
    <t>3224-Materijal i dijelovi za tekuće i investicijsko održavanje</t>
  </si>
  <si>
    <t>O.M. SUPPORT D.O.O.</t>
  </si>
  <si>
    <t>3237-Usluge odvjetnika i pravnog savjetovanja</t>
  </si>
  <si>
    <t>Ukupno O.M. SUPPORT D.O.O..:</t>
  </si>
  <si>
    <t>3227-Službena, radna i zaštitna odjeća i obuća</t>
  </si>
  <si>
    <t>BAPP D.O.O.</t>
  </si>
  <si>
    <t>3232-Usluge tekućeg i investicijskog održavanja postrojenja i opreme</t>
  </si>
  <si>
    <t>Ukupno BAPP D.O.O.:</t>
  </si>
  <si>
    <t>VIVA-INFO D.O.O.</t>
  </si>
  <si>
    <t>Ukupno VIVA-INFO D.O.O.:</t>
  </si>
  <si>
    <t>3722- Ostale naknade iz proračuna u naravi</t>
  </si>
  <si>
    <t>HEP-OPSKRBA D.O.O.</t>
  </si>
  <si>
    <t>Ukupno HEP-OPSKRBA D.O.O.:</t>
  </si>
  <si>
    <t>FLORIJAN D.O.O.</t>
  </si>
  <si>
    <t>03523082838</t>
  </si>
  <si>
    <t>Ukupno FLORIJAN D.O.O.:</t>
  </si>
  <si>
    <t>ŠINKOVIĆ FRANCEK, AUTOPRIJEVOZ I TRGOVINA</t>
  </si>
  <si>
    <t>-</t>
  </si>
  <si>
    <t>Ukupno ŠINKOVIĆ FRANCEK, AUTOPRIJEVOZ I TRGOVINA:</t>
  </si>
  <si>
    <t>VINDIJA D.D.</t>
  </si>
  <si>
    <t>Varaždin</t>
  </si>
  <si>
    <t>Ukupno VINDIJA D.D.:</t>
  </si>
  <si>
    <t>NARODNE NOVINE D.D.</t>
  </si>
  <si>
    <t>Ukupno NARODNE NOVINE D.D.:</t>
  </si>
  <si>
    <t>CREADISO D.O.O.</t>
  </si>
  <si>
    <t>44845612948</t>
  </si>
  <si>
    <t>3299-Ostali nespomenuti rashodi poslovanja</t>
  </si>
  <si>
    <t>Ukupno CREADISO D.O.O.:</t>
  </si>
  <si>
    <t>ROTO DINAMIC D.O.O.</t>
  </si>
  <si>
    <t>24723122482</t>
  </si>
  <si>
    <t>Samobor</t>
  </si>
  <si>
    <t>Ukupno ROTO DINAMIC D.O.O.:</t>
  </si>
  <si>
    <t>3224-Materijal i dijelovi za tekuće i investicijsko održavanje postrojenja i opreme</t>
  </si>
  <si>
    <t>SANVET D.O.O.</t>
  </si>
  <si>
    <t>3234-Deratizacija i dezinsekcija</t>
  </si>
  <si>
    <t>Ukupno SANVET D.O.O.:</t>
  </si>
  <si>
    <t>TOMEK SERVIS VATROGASNIH CRPKI</t>
  </si>
  <si>
    <t>Ukupno TOMEK SERVIS VATROGASNIH CRPKI:</t>
  </si>
  <si>
    <t>3213-Stručno usavršavanje zaposlenika</t>
  </si>
  <si>
    <t>LINKS D.O.O.</t>
  </si>
  <si>
    <t>Sveta Nedjelja</t>
  </si>
  <si>
    <t>4221-Računala i računalna oprema</t>
  </si>
  <si>
    <t>Ukupno LINKS D.O.O.:</t>
  </si>
  <si>
    <t>4511-Dodatna ulaganja na građevinskim objektima</t>
  </si>
  <si>
    <t>MEDENI KUTAK D.O.O.</t>
  </si>
  <si>
    <t>Ukupno MEDENI KUTAK D.O.O.:</t>
  </si>
  <si>
    <t>OFFERTISSIMA D.O.O.</t>
  </si>
  <si>
    <t>Novaki</t>
  </si>
  <si>
    <t>Ukupno OFFERTISSIMA D.O.O..:</t>
  </si>
  <si>
    <t>XENON FORTE-ZAGREB D.O.O.</t>
  </si>
  <si>
    <t>Ukupno XENON FORTE-ZAGREB D.O.O.:</t>
  </si>
  <si>
    <t>MEĐIMURJE PLIN D.O.O.</t>
  </si>
  <si>
    <t>Ukupno MEĐIMURJE PLIN D.O.O.:</t>
  </si>
  <si>
    <t>NEKRETNINE LONČARIĆ D.O.O.</t>
  </si>
  <si>
    <t>3237-Ostale intelektualne usluge</t>
  </si>
  <si>
    <t>Ukupno NEKRETNINE LONČARIĆ D.O.O.:</t>
  </si>
  <si>
    <t>NILA MEDIA GRUPA D.O.O.</t>
  </si>
  <si>
    <t>Ukupno NILA MEDIA GRUPA D.O.O.:</t>
  </si>
  <si>
    <t>MARODI D.O.O.</t>
  </si>
  <si>
    <t>Nedelišće</t>
  </si>
  <si>
    <t>Ukupno MARODI D.O.O.:</t>
  </si>
  <si>
    <t>ALCA ZAGREB D.O.O.</t>
  </si>
  <si>
    <t>3221-Materijal i sredstva za čišćenje i održavanje</t>
  </si>
  <si>
    <t>Ukupno ALCA ZAGREB D.O.O.:</t>
  </si>
  <si>
    <t>LIN TRGOVINA D.O.O.</t>
  </si>
  <si>
    <t>Ukupno LIN TRGOVINA D.O.O.:</t>
  </si>
  <si>
    <t>UTIRUŠ</t>
  </si>
  <si>
    <t>Trogir</t>
  </si>
  <si>
    <t>3213-Seminari, savjetovanja i simpoziji</t>
  </si>
  <si>
    <t>Ukupno UTIRUŠ:</t>
  </si>
  <si>
    <t>HAGLEINTER HYGIENE HRVATSKA D.O.O.</t>
  </si>
  <si>
    <t>Ukupno HAGLEINTER HYGIENE HRVATSKA D.O.O.:</t>
  </si>
  <si>
    <t>E PLUS D.O.O.</t>
  </si>
  <si>
    <t>4227-Oprema</t>
  </si>
  <si>
    <t>Ukupno E PLUS D.O.O.:</t>
  </si>
  <si>
    <t>IKEA HRVATSKA D.O.O.</t>
  </si>
  <si>
    <t>4221-Uredski namještaj</t>
  </si>
  <si>
    <t>Ukupno IKEA HRVATSKA D.O.O.:</t>
  </si>
  <si>
    <t>AROMARA D.O.O.</t>
  </si>
  <si>
    <t>Brdovec</t>
  </si>
  <si>
    <t>Ukupno AROMARA D.O.O..:</t>
  </si>
  <si>
    <t>LESNINA H D.O.O.</t>
  </si>
  <si>
    <t>Ukupno LESNINA H D.O.O.:</t>
  </si>
  <si>
    <t>BRODIĆ PROMET D.O.O.</t>
  </si>
  <si>
    <t>Ukupno BRODIĆ PROMET D.O.O.:</t>
  </si>
  <si>
    <t>DIR-DRVNA INDUSTRIJA RUBINIĆ D.O.O.</t>
  </si>
  <si>
    <t>Ukupno DIR-DRVNA INDUSTRIJA RUBINIĆ D.O.O.:</t>
  </si>
  <si>
    <t>KREATIVA D.O.O.</t>
  </si>
  <si>
    <t>Ukupno KREATIVA D.O.O.:</t>
  </si>
  <si>
    <t>C.I.A.K. AUTO D.O.O.</t>
  </si>
  <si>
    <t>Ukupno C.I.A.K. AUTO D.O.O..:</t>
  </si>
  <si>
    <t>C.T.B. D.O.O.</t>
  </si>
  <si>
    <t>Ukupno C.T.B. D.O.O.:</t>
  </si>
  <si>
    <t>FERIVI CO D.O.O.</t>
  </si>
  <si>
    <t>Tenja</t>
  </si>
  <si>
    <t>Ukupno FERIVI CO D.O.O.:</t>
  </si>
  <si>
    <t>MASS SHOES D.O.O.</t>
  </si>
  <si>
    <t>Klanjec</t>
  </si>
  <si>
    <t>Ukupno MASS SHOES D.O.O.:</t>
  </si>
  <si>
    <t>AZUR TOURS D.O.O.</t>
  </si>
  <si>
    <t>Ukupno AZUR TOURS D.O.O.:</t>
  </si>
  <si>
    <t>SPORT VISION D.O.O.</t>
  </si>
  <si>
    <t>Ukupno SPORT VISION D.O.O.:</t>
  </si>
  <si>
    <t>HŠK</t>
  </si>
  <si>
    <t>3239-Uređenje prostora</t>
  </si>
  <si>
    <t>Ukupno HŠK:</t>
  </si>
  <si>
    <t>TELTRONIK INFORMATIKA D.O.O.</t>
  </si>
  <si>
    <t>Cvetković</t>
  </si>
  <si>
    <t>Ukupno TELTRONIK INFORMATIKA D.O.O.:</t>
  </si>
  <si>
    <t>POLIDOR D.O.O.</t>
  </si>
  <si>
    <t>67044219412</t>
  </si>
  <si>
    <t>Ukupno POLIDOR D.O.O.:</t>
  </si>
  <si>
    <t>UKUPNO ZA STUDENI 2025.</t>
  </si>
  <si>
    <t>Kategorija 2 primatelja sredstava</t>
  </si>
  <si>
    <t>3722-Naknade građanima i kućanstvima u naravi</t>
  </si>
  <si>
    <t>3121- Ostali rashodi za zaposlene</t>
  </si>
  <si>
    <t>3111-Bruto plaće za redovan rad (ukupan iznos bez bolovanja na teret HZZO-a)</t>
  </si>
  <si>
    <t>3132-Doprinosi za obvezno zdravstveno osiguranje (doprinosi na bruto)</t>
  </si>
  <si>
    <t>3212-Naknade za prijevoz, za rad na terenu i odvojeni život</t>
  </si>
  <si>
    <t>UKUPNO ZA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</si>
</sst>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474747"/>
      <name val="Calibri"/>
      <family val="2"/>
      <scheme val="minor"/>
    </font>
    <font>
      <sz val="12"/>
      <color rgb="FF0A0A0A"/>
      <name val="Calibri"/>
      <family val="2"/>
      <scheme val="minor"/>
    </font>
    <font>
      <sz val="11"/>
      <color rgb="FF0A0A0A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left" wrapText="1"/>
    </xf>
    <xf numFmtId="4" fontId="0" fillId="3" borderId="1" xfId="0" applyNumberFormat="1" applyFill="1" applyBorder="1" applyAlignment="1">
      <alignment horizontal="right" wrapText="1"/>
    </xf>
    <xf numFmtId="0" fontId="0" fillId="3" borderId="1" xfId="0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wrapText="1"/>
    </xf>
    <xf numFmtId="0" fontId="0" fillId="0" borderId="1" xfId="0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4" fontId="3" fillId="3" borderId="1" xfId="0" applyNumberFormat="1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7" fillId="0" borderId="0" xfId="0" applyFont="1" applyAlignment="1">
      <alignment horizontal="center"/>
    </xf>
    <xf numFmtId="4" fontId="1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wrapText="1"/>
    </xf>
    <xf numFmtId="4" fontId="1" fillId="2" borderId="1" xfId="0" applyNumberFormat="1" applyFont="1" applyFill="1" applyBorder="1"/>
    <xf numFmtId="4" fontId="0" fillId="0" borderId="1" xfId="0" applyNumberFormat="1" applyFont="1" applyBorder="1" applyAlignment="1">
      <alignment horizontal="righ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/>
    <xf numFmtId="0" fontId="1" fillId="2" borderId="2" xfId="0" applyFont="1" applyFill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3" borderId="2" xfId="0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tabSelected="1" topLeftCell="A115" zoomScaleNormal="100" workbookViewId="0">
      <selection activeCell="G138" sqref="G138"/>
    </sheetView>
  </sheetViews>
  <sheetFormatPr defaultRowHeight="15" x14ac:dyDescent="0.25"/>
  <cols>
    <col min="1" max="1" width="41.5703125" customWidth="1"/>
    <col min="2" max="2" width="20.140625" customWidth="1"/>
    <col min="3" max="3" width="15" customWidth="1"/>
    <col min="4" max="4" width="13.7109375" customWidth="1"/>
    <col min="5" max="5" width="42.42578125" customWidth="1"/>
    <col min="10" max="10" width="15.5703125" bestFit="1" customWidth="1"/>
    <col min="14" max="14" width="10.14062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</row>
    <row r="5" spans="1:5" x14ac:dyDescent="0.25">
      <c r="B5" s="1" t="s">
        <v>3</v>
      </c>
    </row>
    <row r="7" spans="1:5" x14ac:dyDescent="0.25">
      <c r="A7" s="2" t="s">
        <v>4</v>
      </c>
    </row>
    <row r="8" spans="1:5" ht="69" customHeight="1" x14ac:dyDescent="0.25">
      <c r="A8" s="3" t="s">
        <v>5</v>
      </c>
      <c r="B8" s="3" t="s">
        <v>6</v>
      </c>
      <c r="C8" s="3" t="s">
        <v>7</v>
      </c>
      <c r="D8" s="3" t="s">
        <v>8</v>
      </c>
      <c r="E8" s="3" t="s">
        <v>9</v>
      </c>
    </row>
    <row r="9" spans="1:5" ht="20.25" customHeight="1" x14ac:dyDescent="0.25">
      <c r="A9" s="4" t="s">
        <v>10</v>
      </c>
      <c r="B9" s="5" t="s">
        <v>11</v>
      </c>
      <c r="C9" s="6" t="s">
        <v>12</v>
      </c>
      <c r="D9" s="7">
        <v>10.62</v>
      </c>
      <c r="E9" s="8" t="s">
        <v>13</v>
      </c>
    </row>
    <row r="10" spans="1:5" x14ac:dyDescent="0.25">
      <c r="A10" s="51" t="s">
        <v>14</v>
      </c>
      <c r="B10" s="55"/>
      <c r="C10" s="56"/>
      <c r="D10" s="9">
        <f>D9</f>
        <v>10.62</v>
      </c>
      <c r="E10" s="10"/>
    </row>
    <row r="11" spans="1:5" ht="21" customHeight="1" x14ac:dyDescent="0.25">
      <c r="A11" s="4" t="s">
        <v>15</v>
      </c>
      <c r="B11" s="6">
        <v>85821130368</v>
      </c>
      <c r="C11" s="6" t="s">
        <v>12</v>
      </c>
      <c r="D11" s="7">
        <v>2.16</v>
      </c>
      <c r="E11" s="8" t="s">
        <v>16</v>
      </c>
    </row>
    <row r="12" spans="1:5" x14ac:dyDescent="0.25">
      <c r="A12" s="51" t="s">
        <v>17</v>
      </c>
      <c r="B12" s="55"/>
      <c r="C12" s="56"/>
      <c r="D12" s="9">
        <f>D11</f>
        <v>2.16</v>
      </c>
      <c r="E12" s="10"/>
    </row>
    <row r="13" spans="1:5" ht="28.5" customHeight="1" x14ac:dyDescent="0.25">
      <c r="A13" s="4" t="s">
        <v>18</v>
      </c>
      <c r="B13" s="11">
        <v>96107776452</v>
      </c>
      <c r="C13" s="6" t="s">
        <v>19</v>
      </c>
      <c r="D13" s="7">
        <v>240</v>
      </c>
      <c r="E13" s="8" t="s">
        <v>20</v>
      </c>
    </row>
    <row r="14" spans="1:5" x14ac:dyDescent="0.25">
      <c r="A14" s="51" t="s">
        <v>21</v>
      </c>
      <c r="B14" s="55"/>
      <c r="C14" s="56"/>
      <c r="D14" s="9">
        <f>D13</f>
        <v>240</v>
      </c>
      <c r="E14" s="10"/>
    </row>
    <row r="15" spans="1:5" ht="26.25" customHeight="1" x14ac:dyDescent="0.25">
      <c r="A15" s="4" t="s">
        <v>22</v>
      </c>
      <c r="B15" s="6">
        <v>87311810356</v>
      </c>
      <c r="C15" s="6" t="s">
        <v>23</v>
      </c>
      <c r="D15" s="7">
        <v>49.51</v>
      </c>
      <c r="E15" s="8" t="s">
        <v>24</v>
      </c>
    </row>
    <row r="16" spans="1:5" x14ac:dyDescent="0.25">
      <c r="A16" s="51" t="s">
        <v>25</v>
      </c>
      <c r="B16" s="55"/>
      <c r="C16" s="56"/>
      <c r="D16" s="9">
        <f>D15</f>
        <v>49.51</v>
      </c>
      <c r="E16" s="10"/>
    </row>
    <row r="17" spans="1:5" ht="18.75" customHeight="1" x14ac:dyDescent="0.25">
      <c r="A17" s="4" t="s">
        <v>26</v>
      </c>
      <c r="B17" s="6">
        <v>83416546499</v>
      </c>
      <c r="C17" s="6" t="s">
        <v>12</v>
      </c>
      <c r="D17" s="7">
        <f>31.27+555.01+31.51+62.92+38.49+21.04+80.37+46.8</f>
        <v>867.40999999999985</v>
      </c>
      <c r="E17" s="8" t="s">
        <v>27</v>
      </c>
    </row>
    <row r="18" spans="1:5" x14ac:dyDescent="0.25">
      <c r="A18" s="51" t="s">
        <v>28</v>
      </c>
      <c r="B18" s="49"/>
      <c r="C18" s="50"/>
      <c r="D18" s="9">
        <f>D17</f>
        <v>867.40999999999985</v>
      </c>
      <c r="E18" s="10"/>
    </row>
    <row r="19" spans="1:5" ht="22.5" customHeight="1" x14ac:dyDescent="0.25">
      <c r="A19" s="4" t="s">
        <v>29</v>
      </c>
      <c r="B19" s="6">
        <v>50730247993</v>
      </c>
      <c r="C19" s="6" t="s">
        <v>30</v>
      </c>
      <c r="D19" s="7">
        <f>137.5+25+43.75+43.75+25+43.75+25+43.75+10.52+12.63+10.52+10.52+12.63+10.52+10.52+47.35+94.7+31.25+31.25+31.25+31.25+50+62.5+31.25</f>
        <v>876.16</v>
      </c>
      <c r="E19" s="8" t="s">
        <v>27</v>
      </c>
    </row>
    <row r="20" spans="1:5" x14ac:dyDescent="0.25">
      <c r="A20" s="51" t="s">
        <v>31</v>
      </c>
      <c r="B20" s="49"/>
      <c r="C20" s="50"/>
      <c r="D20" s="9">
        <f>D19</f>
        <v>876.16</v>
      </c>
      <c r="E20" s="10"/>
    </row>
    <row r="21" spans="1:5" ht="20.25" customHeight="1" x14ac:dyDescent="0.25">
      <c r="A21" s="4" t="s">
        <v>32</v>
      </c>
      <c r="B21" s="6">
        <v>81793146560</v>
      </c>
      <c r="C21" s="6" t="s">
        <v>12</v>
      </c>
      <c r="D21" s="7">
        <f>11.73+207.73+171.15</f>
        <v>390.61</v>
      </c>
      <c r="E21" s="8" t="s">
        <v>24</v>
      </c>
    </row>
    <row r="22" spans="1:5" x14ac:dyDescent="0.25">
      <c r="A22" s="51" t="s">
        <v>33</v>
      </c>
      <c r="B22" s="49"/>
      <c r="C22" s="50"/>
      <c r="D22" s="9">
        <f>D21</f>
        <v>390.61</v>
      </c>
      <c r="E22" s="10"/>
    </row>
    <row r="23" spans="1:5" ht="19.5" customHeight="1" x14ac:dyDescent="0.25">
      <c r="A23" s="4" t="s">
        <v>34</v>
      </c>
      <c r="B23" s="6">
        <v>68580128211</v>
      </c>
      <c r="C23" s="6" t="s">
        <v>35</v>
      </c>
      <c r="D23" s="7">
        <v>33.18</v>
      </c>
      <c r="E23" s="8" t="s">
        <v>36</v>
      </c>
    </row>
    <row r="24" spans="1:5" x14ac:dyDescent="0.25">
      <c r="A24" s="51" t="s">
        <v>37</v>
      </c>
      <c r="B24" s="49"/>
      <c r="C24" s="50"/>
      <c r="D24" s="9">
        <f>D23</f>
        <v>33.18</v>
      </c>
      <c r="E24" s="10"/>
    </row>
    <row r="25" spans="1:5" ht="31.5" customHeight="1" x14ac:dyDescent="0.25">
      <c r="A25" s="4" t="s">
        <v>38</v>
      </c>
      <c r="B25" s="6">
        <v>92963223473</v>
      </c>
      <c r="C25" s="6" t="s">
        <v>12</v>
      </c>
      <c r="D25" s="7">
        <v>179.56</v>
      </c>
      <c r="E25" s="8" t="s">
        <v>39</v>
      </c>
    </row>
    <row r="26" spans="1:5" x14ac:dyDescent="0.25">
      <c r="A26" s="51" t="s">
        <v>40</v>
      </c>
      <c r="B26" s="49"/>
      <c r="C26" s="50"/>
      <c r="D26" s="9">
        <f>D25</f>
        <v>179.56</v>
      </c>
      <c r="E26" s="10"/>
    </row>
    <row r="27" spans="1:5" ht="24" customHeight="1" x14ac:dyDescent="0.25">
      <c r="A27" s="12" t="s">
        <v>41</v>
      </c>
      <c r="B27" s="13">
        <v>27759560625</v>
      </c>
      <c r="C27" s="13" t="s">
        <v>12</v>
      </c>
      <c r="D27" s="14">
        <v>31.8</v>
      </c>
      <c r="E27" s="15" t="s">
        <v>42</v>
      </c>
    </row>
    <row r="28" spans="1:5" ht="20.25" customHeight="1" x14ac:dyDescent="0.25">
      <c r="A28" s="12" t="s">
        <v>41</v>
      </c>
      <c r="B28" s="13">
        <v>27759560625</v>
      </c>
      <c r="C28" s="13" t="s">
        <v>12</v>
      </c>
      <c r="D28" s="14">
        <f>1733.85+1733.85+1733.85+693.54+433.46+1686.1+192.1</f>
        <v>8206.75</v>
      </c>
      <c r="E28" s="15" t="s">
        <v>43</v>
      </c>
    </row>
    <row r="29" spans="1:5" x14ac:dyDescent="0.25">
      <c r="A29" s="51" t="s">
        <v>44</v>
      </c>
      <c r="B29" s="49"/>
      <c r="C29" s="50"/>
      <c r="D29" s="9">
        <f>D27+D28</f>
        <v>8238.5499999999993</v>
      </c>
      <c r="E29" s="10"/>
    </row>
    <row r="30" spans="1:5" ht="18.75" customHeight="1" x14ac:dyDescent="0.25">
      <c r="A30" s="4" t="s">
        <v>45</v>
      </c>
      <c r="B30" s="5" t="s">
        <v>46</v>
      </c>
      <c r="C30" s="6" t="s">
        <v>12</v>
      </c>
      <c r="D30" s="7">
        <f>122.75+128.28+126.53+237.83</f>
        <v>615.39</v>
      </c>
      <c r="E30" s="8" t="s">
        <v>47</v>
      </c>
    </row>
    <row r="31" spans="1:5" x14ac:dyDescent="0.25">
      <c r="A31" s="51" t="s">
        <v>48</v>
      </c>
      <c r="B31" s="49"/>
      <c r="C31" s="50"/>
      <c r="D31" s="9">
        <f>D30</f>
        <v>615.39</v>
      </c>
      <c r="E31" s="10"/>
    </row>
    <row r="32" spans="1:5" ht="32.25" customHeight="1" x14ac:dyDescent="0.25">
      <c r="A32" s="4" t="s">
        <v>49</v>
      </c>
      <c r="B32" s="6">
        <v>20717593431</v>
      </c>
      <c r="C32" s="6" t="s">
        <v>50</v>
      </c>
      <c r="D32" s="7">
        <f>400+924.38</f>
        <v>1324.38</v>
      </c>
      <c r="E32" s="8" t="s">
        <v>51</v>
      </c>
    </row>
    <row r="33" spans="1:5" x14ac:dyDescent="0.25">
      <c r="A33" s="51" t="s">
        <v>52</v>
      </c>
      <c r="B33" s="49"/>
      <c r="C33" s="50"/>
      <c r="D33" s="9">
        <f>D32</f>
        <v>1324.38</v>
      </c>
      <c r="E33" s="10"/>
    </row>
    <row r="34" spans="1:5" ht="21" customHeight="1" x14ac:dyDescent="0.25">
      <c r="A34" s="12" t="s">
        <v>53</v>
      </c>
      <c r="B34" s="13">
        <v>62226620908</v>
      </c>
      <c r="C34" s="13" t="s">
        <v>12</v>
      </c>
      <c r="D34" s="14">
        <f>15.55+142.4+40.56+131.69+76.23+11.91+53.57+24.69+223.97+5.35+164.19+29.11+54.86+358.48+199.44+130.08+47.92+57.92+16.65+343.54+56.94+38.76+17.95+7.33+8.73+17.13+33.39+137.01+13.49+84.74+119.05+50.76+11.31+59.08+91.28+97.04</f>
        <v>2972.1000000000004</v>
      </c>
      <c r="E34" s="15" t="s">
        <v>47</v>
      </c>
    </row>
    <row r="35" spans="1:5" ht="31.5" customHeight="1" x14ac:dyDescent="0.25">
      <c r="A35" s="12" t="s">
        <v>53</v>
      </c>
      <c r="B35" s="13">
        <v>62226620908</v>
      </c>
      <c r="C35" s="13" t="s">
        <v>12</v>
      </c>
      <c r="D35" s="14">
        <f>63.79+59.84+315.74+16.04</f>
        <v>455.41</v>
      </c>
      <c r="E35" s="15" t="s">
        <v>54</v>
      </c>
    </row>
    <row r="36" spans="1:5" x14ac:dyDescent="0.25">
      <c r="A36" s="51" t="s">
        <v>55</v>
      </c>
      <c r="B36" s="55"/>
      <c r="C36" s="56"/>
      <c r="D36" s="9">
        <f>D34+D35</f>
        <v>3427.51</v>
      </c>
      <c r="E36" s="10"/>
    </row>
    <row r="37" spans="1:5" ht="26.25" customHeight="1" x14ac:dyDescent="0.25">
      <c r="A37" s="4" t="s">
        <v>57</v>
      </c>
      <c r="B37" s="6">
        <v>71981294715</v>
      </c>
      <c r="C37" s="6" t="s">
        <v>58</v>
      </c>
      <c r="D37" s="7">
        <v>194.38</v>
      </c>
      <c r="E37" s="8" t="s">
        <v>16</v>
      </c>
    </row>
    <row r="38" spans="1:5" x14ac:dyDescent="0.25">
      <c r="A38" s="51" t="s">
        <v>59</v>
      </c>
      <c r="B38" s="49"/>
      <c r="C38" s="50"/>
      <c r="D38" s="9">
        <f>D37</f>
        <v>194.38</v>
      </c>
      <c r="E38" s="10"/>
    </row>
    <row r="39" spans="1:5" x14ac:dyDescent="0.25">
      <c r="A39" s="4" t="s">
        <v>60</v>
      </c>
      <c r="B39" s="6">
        <v>76842508189</v>
      </c>
      <c r="C39" s="6" t="s">
        <v>12</v>
      </c>
      <c r="D39" s="7">
        <f>4700.82+5373.9+3076.78+3744.04</f>
        <v>16895.54</v>
      </c>
      <c r="E39" s="8" t="s">
        <v>47</v>
      </c>
    </row>
    <row r="40" spans="1:5" x14ac:dyDescent="0.25">
      <c r="A40" s="51" t="s">
        <v>61</v>
      </c>
      <c r="B40" s="49"/>
      <c r="C40" s="50"/>
      <c r="D40" s="9">
        <f>D39</f>
        <v>16895.54</v>
      </c>
      <c r="E40" s="10"/>
    </row>
    <row r="41" spans="1:5" ht="30" x14ac:dyDescent="0.25">
      <c r="A41" s="4" t="s">
        <v>63</v>
      </c>
      <c r="B41" s="17">
        <v>23071028130</v>
      </c>
      <c r="C41" s="6" t="s">
        <v>12</v>
      </c>
      <c r="D41" s="7">
        <v>62.5</v>
      </c>
      <c r="E41" s="8" t="s">
        <v>64</v>
      </c>
    </row>
    <row r="42" spans="1:5" x14ac:dyDescent="0.25">
      <c r="A42" s="51" t="s">
        <v>65</v>
      </c>
      <c r="B42" s="55"/>
      <c r="C42" s="56"/>
      <c r="D42" s="9">
        <f>D41</f>
        <v>62.5</v>
      </c>
      <c r="E42" s="10"/>
    </row>
    <row r="43" spans="1:5" ht="30" x14ac:dyDescent="0.25">
      <c r="A43" s="4" t="s">
        <v>67</v>
      </c>
      <c r="B43" s="19">
        <v>33231994670</v>
      </c>
      <c r="C43" s="6" t="s">
        <v>12</v>
      </c>
      <c r="D43" s="7">
        <v>465</v>
      </c>
      <c r="E43" s="8" t="s">
        <v>68</v>
      </c>
    </row>
    <row r="44" spans="1:5" ht="15" customHeight="1" x14ac:dyDescent="0.25">
      <c r="A44" s="51" t="s">
        <v>69</v>
      </c>
      <c r="B44" s="49"/>
      <c r="C44" s="50"/>
      <c r="D44" s="9">
        <f>D43</f>
        <v>465</v>
      </c>
      <c r="E44" s="10"/>
    </row>
    <row r="45" spans="1:5" x14ac:dyDescent="0.25">
      <c r="A45" s="4" t="s">
        <v>70</v>
      </c>
      <c r="B45" s="6">
        <v>22361751585</v>
      </c>
      <c r="C45" s="6" t="s">
        <v>12</v>
      </c>
      <c r="D45" s="7">
        <v>44.45</v>
      </c>
      <c r="E45" s="8" t="s">
        <v>16</v>
      </c>
    </row>
    <row r="46" spans="1:5" x14ac:dyDescent="0.25">
      <c r="A46" s="51" t="s">
        <v>71</v>
      </c>
      <c r="B46" s="49"/>
      <c r="C46" s="50"/>
      <c r="D46" s="9">
        <f>D45</f>
        <v>44.45</v>
      </c>
      <c r="E46" s="10"/>
    </row>
    <row r="47" spans="1:5" x14ac:dyDescent="0.25">
      <c r="A47" s="4" t="s">
        <v>73</v>
      </c>
      <c r="B47" s="6">
        <v>63073332379</v>
      </c>
      <c r="C47" s="6" t="s">
        <v>12</v>
      </c>
      <c r="D47" s="7">
        <v>1948.42</v>
      </c>
      <c r="E47" s="8" t="s">
        <v>43</v>
      </c>
    </row>
    <row r="48" spans="1:5" x14ac:dyDescent="0.25">
      <c r="A48" s="51" t="s">
        <v>74</v>
      </c>
      <c r="B48" s="49"/>
      <c r="C48" s="50"/>
      <c r="D48" s="9">
        <f>D47</f>
        <v>1948.42</v>
      </c>
      <c r="E48" s="10"/>
    </row>
    <row r="49" spans="1:5" ht="30" x14ac:dyDescent="0.25">
      <c r="A49" s="4" t="s">
        <v>75</v>
      </c>
      <c r="B49" s="5" t="s">
        <v>76</v>
      </c>
      <c r="C49" s="6" t="s">
        <v>56</v>
      </c>
      <c r="D49" s="7">
        <f>177.14+322.82</f>
        <v>499.96</v>
      </c>
      <c r="E49" s="8" t="s">
        <v>54</v>
      </c>
    </row>
    <row r="50" spans="1:5" x14ac:dyDescent="0.25">
      <c r="A50" s="51" t="s">
        <v>77</v>
      </c>
      <c r="B50" s="49"/>
      <c r="C50" s="50"/>
      <c r="D50" s="9">
        <f>D49</f>
        <v>499.96</v>
      </c>
      <c r="E50" s="10"/>
    </row>
    <row r="51" spans="1:5" ht="30" x14ac:dyDescent="0.25">
      <c r="A51" s="4" t="s">
        <v>78</v>
      </c>
      <c r="B51" s="6" t="s">
        <v>79</v>
      </c>
      <c r="C51" s="6" t="s">
        <v>79</v>
      </c>
      <c r="D51" s="7">
        <f>1951.22+6583.96+1149.05+198.75+131.57+151.68+429.22+113.7+96.35</f>
        <v>10805.5</v>
      </c>
      <c r="E51" s="8" t="s">
        <v>47</v>
      </c>
    </row>
    <row r="52" spans="1:5" x14ac:dyDescent="0.25">
      <c r="A52" s="51" t="s">
        <v>80</v>
      </c>
      <c r="B52" s="55"/>
      <c r="C52" s="56"/>
      <c r="D52" s="9">
        <f>D51</f>
        <v>10805.5</v>
      </c>
      <c r="E52" s="10"/>
    </row>
    <row r="53" spans="1:5" x14ac:dyDescent="0.25">
      <c r="A53" s="4" t="s">
        <v>81</v>
      </c>
      <c r="B53" s="6">
        <v>44138062462</v>
      </c>
      <c r="C53" s="6" t="s">
        <v>82</v>
      </c>
      <c r="D53" s="7">
        <f>796.8+464.93+863.55+206.01+1345.65+287</f>
        <v>3963.94</v>
      </c>
      <c r="E53" s="8" t="s">
        <v>47</v>
      </c>
    </row>
    <row r="54" spans="1:5" x14ac:dyDescent="0.25">
      <c r="A54" s="51" t="s">
        <v>83</v>
      </c>
      <c r="B54" s="49"/>
      <c r="C54" s="50"/>
      <c r="D54" s="9">
        <f>D53</f>
        <v>3963.94</v>
      </c>
      <c r="E54" s="10"/>
    </row>
    <row r="55" spans="1:5" ht="30" x14ac:dyDescent="0.25">
      <c r="A55" s="4" t="s">
        <v>84</v>
      </c>
      <c r="B55" s="6">
        <v>64546066176</v>
      </c>
      <c r="C55" s="6" t="s">
        <v>12</v>
      </c>
      <c r="D55" s="7">
        <f>61.71+89.99</f>
        <v>151.69999999999999</v>
      </c>
      <c r="E55" s="8" t="s">
        <v>54</v>
      </c>
    </row>
    <row r="56" spans="1:5" x14ac:dyDescent="0.25">
      <c r="A56" s="4" t="s">
        <v>84</v>
      </c>
      <c r="B56" s="6">
        <v>64546066176</v>
      </c>
      <c r="C56" s="6" t="s">
        <v>12</v>
      </c>
      <c r="D56" s="7"/>
      <c r="E56" s="8" t="s">
        <v>72</v>
      </c>
    </row>
    <row r="57" spans="1:5" x14ac:dyDescent="0.25">
      <c r="A57" s="57" t="s">
        <v>85</v>
      </c>
      <c r="B57" s="58"/>
      <c r="C57" s="58"/>
      <c r="D57" s="9">
        <f>D55+D56</f>
        <v>151.69999999999999</v>
      </c>
      <c r="E57" s="10"/>
    </row>
    <row r="58" spans="1:5" x14ac:dyDescent="0.25">
      <c r="A58" s="20" t="s">
        <v>86</v>
      </c>
      <c r="B58" s="21" t="s">
        <v>87</v>
      </c>
      <c r="C58" s="22" t="s">
        <v>12</v>
      </c>
      <c r="D58" s="23">
        <v>28.88</v>
      </c>
      <c r="E58" s="24" t="s">
        <v>88</v>
      </c>
    </row>
    <row r="59" spans="1:5" x14ac:dyDescent="0.25">
      <c r="A59" s="52" t="s">
        <v>89</v>
      </c>
      <c r="B59" s="53"/>
      <c r="C59" s="54"/>
      <c r="D59" s="25">
        <f>D58</f>
        <v>28.88</v>
      </c>
      <c r="E59" s="26"/>
    </row>
    <row r="60" spans="1:5" x14ac:dyDescent="0.25">
      <c r="A60" s="24" t="s">
        <v>90</v>
      </c>
      <c r="B60" s="21" t="s">
        <v>91</v>
      </c>
      <c r="C60" s="22" t="s">
        <v>92</v>
      </c>
      <c r="D60" s="23">
        <f>3.85+1126.87+169.08+371.76+766.74+458.56+288.37+696.82+202.74+514.42+53.9+832.97</f>
        <v>5486.08</v>
      </c>
      <c r="E60" s="24" t="s">
        <v>47</v>
      </c>
    </row>
    <row r="61" spans="1:5" ht="30" x14ac:dyDescent="0.25">
      <c r="A61" s="24" t="s">
        <v>90</v>
      </c>
      <c r="B61" s="21" t="s">
        <v>91</v>
      </c>
      <c r="C61" s="22" t="s">
        <v>92</v>
      </c>
      <c r="D61" s="23">
        <f>75.93+104.35+96.78</f>
        <v>277.06</v>
      </c>
      <c r="E61" s="15" t="s">
        <v>54</v>
      </c>
    </row>
    <row r="62" spans="1:5" x14ac:dyDescent="0.25">
      <c r="A62" s="59" t="s">
        <v>93</v>
      </c>
      <c r="B62" s="60"/>
      <c r="C62" s="60"/>
      <c r="D62" s="25">
        <f>D60+D61</f>
        <v>5763.14</v>
      </c>
      <c r="E62" s="26"/>
    </row>
    <row r="63" spans="1:5" x14ac:dyDescent="0.25">
      <c r="A63" s="20" t="s">
        <v>95</v>
      </c>
      <c r="B63" s="16">
        <v>59867697722</v>
      </c>
      <c r="C63" s="22" t="s">
        <v>12</v>
      </c>
      <c r="D63" s="23">
        <v>690</v>
      </c>
      <c r="E63" s="24" t="s">
        <v>96</v>
      </c>
    </row>
    <row r="64" spans="1:5" x14ac:dyDescent="0.25">
      <c r="A64" s="27" t="s">
        <v>97</v>
      </c>
      <c r="B64" s="28"/>
      <c r="C64" s="29"/>
      <c r="D64" s="25">
        <f>D63</f>
        <v>690</v>
      </c>
      <c r="E64" s="26"/>
    </row>
    <row r="65" spans="1:5" ht="30" x14ac:dyDescent="0.25">
      <c r="A65" s="20" t="s">
        <v>98</v>
      </c>
      <c r="B65" s="22"/>
      <c r="C65" s="22" t="s">
        <v>56</v>
      </c>
      <c r="D65" s="23">
        <v>816.64</v>
      </c>
      <c r="E65" s="24" t="s">
        <v>68</v>
      </c>
    </row>
    <row r="66" spans="1:5" x14ac:dyDescent="0.25">
      <c r="A66" s="43" t="s">
        <v>99</v>
      </c>
      <c r="B66" s="44"/>
      <c r="C66" s="44"/>
      <c r="D66" s="25">
        <f>D65</f>
        <v>816.64</v>
      </c>
      <c r="E66" s="26"/>
    </row>
    <row r="67" spans="1:5" x14ac:dyDescent="0.25">
      <c r="A67" s="4" t="s">
        <v>101</v>
      </c>
      <c r="B67" s="18">
        <v>32614011568</v>
      </c>
      <c r="C67" s="6" t="s">
        <v>102</v>
      </c>
      <c r="D67" s="7">
        <v>938.61</v>
      </c>
      <c r="E67" s="8" t="s">
        <v>103</v>
      </c>
    </row>
    <row r="68" spans="1:5" x14ac:dyDescent="0.25">
      <c r="A68" s="51" t="s">
        <v>104</v>
      </c>
      <c r="B68" s="55"/>
      <c r="C68" s="56"/>
      <c r="D68" s="9">
        <f>D67</f>
        <v>938.61</v>
      </c>
      <c r="E68" s="10"/>
    </row>
    <row r="69" spans="1:5" x14ac:dyDescent="0.25">
      <c r="A69" s="4" t="s">
        <v>106</v>
      </c>
      <c r="B69" s="6">
        <v>53758270528</v>
      </c>
      <c r="C69" s="6" t="s">
        <v>56</v>
      </c>
      <c r="D69" s="7">
        <f>137.5+317.63</f>
        <v>455.13</v>
      </c>
      <c r="E69" s="8" t="s">
        <v>47</v>
      </c>
    </row>
    <row r="70" spans="1:5" x14ac:dyDescent="0.25">
      <c r="A70" s="51" t="s">
        <v>107</v>
      </c>
      <c r="B70" s="49"/>
      <c r="C70" s="50"/>
      <c r="D70" s="9">
        <f>D69</f>
        <v>455.13</v>
      </c>
      <c r="E70" s="10"/>
    </row>
    <row r="71" spans="1:5" x14ac:dyDescent="0.25">
      <c r="A71" s="4" t="s">
        <v>108</v>
      </c>
      <c r="B71" s="11">
        <v>643859701</v>
      </c>
      <c r="C71" s="6" t="s">
        <v>109</v>
      </c>
      <c r="D71" s="7">
        <v>14.4</v>
      </c>
      <c r="E71" s="8" t="s">
        <v>88</v>
      </c>
    </row>
    <row r="72" spans="1:5" x14ac:dyDescent="0.25">
      <c r="A72" s="51" t="s">
        <v>110</v>
      </c>
      <c r="B72" s="49"/>
      <c r="C72" s="50"/>
      <c r="D72" s="9">
        <f>D71</f>
        <v>14.4</v>
      </c>
      <c r="E72" s="10"/>
    </row>
    <row r="73" spans="1:5" ht="30" x14ac:dyDescent="0.25">
      <c r="A73" s="20" t="s">
        <v>111</v>
      </c>
      <c r="B73" s="22">
        <v>28212527269</v>
      </c>
      <c r="C73" s="22" t="s">
        <v>12</v>
      </c>
      <c r="D73" s="23">
        <v>300.01</v>
      </c>
      <c r="E73" s="24" t="s">
        <v>54</v>
      </c>
    </row>
    <row r="74" spans="1:5" x14ac:dyDescent="0.25">
      <c r="A74" s="43" t="s">
        <v>112</v>
      </c>
      <c r="B74" s="44"/>
      <c r="C74" s="44"/>
      <c r="D74" s="25">
        <f>D73</f>
        <v>300.01</v>
      </c>
      <c r="E74" s="26"/>
    </row>
    <row r="75" spans="1:5" ht="20.25" customHeight="1" x14ac:dyDescent="0.25">
      <c r="A75" s="20" t="s">
        <v>113</v>
      </c>
      <c r="B75" s="22">
        <v>29035933600</v>
      </c>
      <c r="C75" s="22" t="s">
        <v>58</v>
      </c>
      <c r="D75" s="7">
        <f>189.59+4.18</f>
        <v>193.77</v>
      </c>
      <c r="E75" s="8" t="s">
        <v>43</v>
      </c>
    </row>
    <row r="76" spans="1:5" x14ac:dyDescent="0.25">
      <c r="A76" s="52" t="s">
        <v>114</v>
      </c>
      <c r="B76" s="53"/>
      <c r="C76" s="54"/>
      <c r="D76" s="9">
        <f>D75</f>
        <v>193.77</v>
      </c>
      <c r="E76" s="10"/>
    </row>
    <row r="77" spans="1:5" ht="22.5" customHeight="1" x14ac:dyDescent="0.25">
      <c r="A77" s="20" t="s">
        <v>115</v>
      </c>
      <c r="B77" s="11">
        <v>8167985916</v>
      </c>
      <c r="C77" s="22" t="s">
        <v>56</v>
      </c>
      <c r="D77" s="7">
        <v>750</v>
      </c>
      <c r="E77" s="24" t="s">
        <v>116</v>
      </c>
    </row>
    <row r="78" spans="1:5" x14ac:dyDescent="0.25">
      <c r="A78" s="52" t="s">
        <v>117</v>
      </c>
      <c r="B78" s="53"/>
      <c r="C78" s="54"/>
      <c r="D78" s="9">
        <f>D77</f>
        <v>750</v>
      </c>
      <c r="E78" s="10"/>
    </row>
    <row r="79" spans="1:5" ht="23.25" customHeight="1" x14ac:dyDescent="0.25">
      <c r="A79" s="20" t="s">
        <v>118</v>
      </c>
      <c r="B79" s="11">
        <v>83572273882</v>
      </c>
      <c r="C79" s="22" t="s">
        <v>12</v>
      </c>
      <c r="D79" s="7">
        <v>448.8</v>
      </c>
      <c r="E79" s="8" t="s">
        <v>47</v>
      </c>
    </row>
    <row r="80" spans="1:5" x14ac:dyDescent="0.25">
      <c r="A80" s="52" t="s">
        <v>119</v>
      </c>
      <c r="B80" s="53"/>
      <c r="C80" s="54"/>
      <c r="D80" s="9">
        <f>D79</f>
        <v>448.8</v>
      </c>
      <c r="E80" s="10"/>
    </row>
    <row r="81" spans="1:5" ht="20.25" customHeight="1" x14ac:dyDescent="0.25">
      <c r="A81" s="20" t="s">
        <v>120</v>
      </c>
      <c r="B81" s="11">
        <v>28972867079</v>
      </c>
      <c r="C81" s="22" t="s">
        <v>121</v>
      </c>
      <c r="D81" s="7">
        <f>119+95.2</f>
        <v>214.2</v>
      </c>
      <c r="E81" s="24" t="s">
        <v>47</v>
      </c>
    </row>
    <row r="82" spans="1:5" x14ac:dyDescent="0.25">
      <c r="A82" s="52" t="s">
        <v>122</v>
      </c>
      <c r="B82" s="53"/>
      <c r="C82" s="54"/>
      <c r="D82" s="9">
        <f>D81</f>
        <v>214.2</v>
      </c>
      <c r="E82" s="10"/>
    </row>
    <row r="83" spans="1:5" ht="18.75" customHeight="1" x14ac:dyDescent="0.25">
      <c r="A83" s="20" t="s">
        <v>123</v>
      </c>
      <c r="B83" s="22">
        <v>58353015102</v>
      </c>
      <c r="C83" s="22" t="s">
        <v>12</v>
      </c>
      <c r="D83" s="23">
        <v>362.49</v>
      </c>
      <c r="E83" s="24" t="s">
        <v>124</v>
      </c>
    </row>
    <row r="84" spans="1:5" x14ac:dyDescent="0.25">
      <c r="A84" s="43" t="s">
        <v>125</v>
      </c>
      <c r="B84" s="44"/>
      <c r="C84" s="44"/>
      <c r="D84" s="25">
        <f>D83</f>
        <v>362.49</v>
      </c>
      <c r="E84" s="26"/>
    </row>
    <row r="85" spans="1:5" x14ac:dyDescent="0.25">
      <c r="A85" s="4" t="s">
        <v>126</v>
      </c>
      <c r="B85" s="6">
        <v>81136376163</v>
      </c>
      <c r="C85" s="6" t="s">
        <v>12</v>
      </c>
      <c r="D85" s="7">
        <v>43.84</v>
      </c>
      <c r="E85" s="8" t="s">
        <v>88</v>
      </c>
    </row>
    <row r="86" spans="1:5" x14ac:dyDescent="0.25">
      <c r="A86" s="51" t="s">
        <v>127</v>
      </c>
      <c r="B86" s="49"/>
      <c r="C86" s="50"/>
      <c r="D86" s="9">
        <f>D85</f>
        <v>43.84</v>
      </c>
      <c r="E86" s="10"/>
    </row>
    <row r="87" spans="1:5" x14ac:dyDescent="0.25">
      <c r="A87" s="4" t="s">
        <v>128</v>
      </c>
      <c r="B87" s="6"/>
      <c r="C87" s="6" t="s">
        <v>129</v>
      </c>
      <c r="D87" s="7">
        <v>400</v>
      </c>
      <c r="E87" s="8" t="s">
        <v>130</v>
      </c>
    </row>
    <row r="88" spans="1:5" x14ac:dyDescent="0.25">
      <c r="A88" s="51" t="s">
        <v>131</v>
      </c>
      <c r="B88" s="49"/>
      <c r="C88" s="50"/>
      <c r="D88" s="9">
        <f>D87</f>
        <v>400</v>
      </c>
      <c r="E88" s="10"/>
    </row>
    <row r="89" spans="1:5" ht="30" x14ac:dyDescent="0.25">
      <c r="A89" s="4" t="s">
        <v>132</v>
      </c>
      <c r="B89" s="6">
        <v>74412164591</v>
      </c>
      <c r="C89" s="6" t="s">
        <v>56</v>
      </c>
      <c r="D89" s="7">
        <v>264.04000000000002</v>
      </c>
      <c r="E89" s="8" t="s">
        <v>54</v>
      </c>
    </row>
    <row r="90" spans="1:5" x14ac:dyDescent="0.25">
      <c r="A90" s="51" t="s">
        <v>133</v>
      </c>
      <c r="B90" s="49"/>
      <c r="C90" s="50"/>
      <c r="D90" s="9">
        <f>D89</f>
        <v>264.04000000000002</v>
      </c>
      <c r="E90" s="10"/>
    </row>
    <row r="91" spans="1:5" ht="20.25" customHeight="1" x14ac:dyDescent="0.25">
      <c r="A91" s="4" t="s">
        <v>134</v>
      </c>
      <c r="B91" s="6">
        <v>93923226222</v>
      </c>
      <c r="C91" s="6" t="s">
        <v>12</v>
      </c>
      <c r="D91" s="7">
        <v>639</v>
      </c>
      <c r="E91" s="8" t="s">
        <v>135</v>
      </c>
    </row>
    <row r="92" spans="1:5" x14ac:dyDescent="0.25">
      <c r="A92" s="51" t="s">
        <v>136</v>
      </c>
      <c r="B92" s="49"/>
      <c r="C92" s="50"/>
      <c r="D92" s="9">
        <f>D91</f>
        <v>639</v>
      </c>
      <c r="E92" s="10"/>
    </row>
    <row r="93" spans="1:5" ht="21.75" customHeight="1" x14ac:dyDescent="0.25">
      <c r="A93" s="20" t="s">
        <v>137</v>
      </c>
      <c r="B93" s="22">
        <v>21523879111</v>
      </c>
      <c r="C93" s="22" t="s">
        <v>12</v>
      </c>
      <c r="D93" s="23">
        <v>914.95</v>
      </c>
      <c r="E93" s="24" t="s">
        <v>138</v>
      </c>
    </row>
    <row r="94" spans="1:5" x14ac:dyDescent="0.25">
      <c r="A94" s="27" t="s">
        <v>139</v>
      </c>
      <c r="B94" s="28"/>
      <c r="C94" s="29"/>
      <c r="D94" s="25">
        <f>D93</f>
        <v>914.95</v>
      </c>
      <c r="E94" s="26"/>
    </row>
    <row r="95" spans="1:5" ht="18.75" customHeight="1" x14ac:dyDescent="0.25">
      <c r="A95" s="20" t="s">
        <v>140</v>
      </c>
      <c r="B95" s="19">
        <v>68787157980</v>
      </c>
      <c r="C95" s="22" t="s">
        <v>141</v>
      </c>
      <c r="D95" s="23">
        <v>34.5</v>
      </c>
      <c r="E95" s="8" t="s">
        <v>47</v>
      </c>
    </row>
    <row r="96" spans="1:5" x14ac:dyDescent="0.25">
      <c r="A96" s="27" t="s">
        <v>142</v>
      </c>
      <c r="B96" s="28"/>
      <c r="C96" s="29"/>
      <c r="D96" s="25">
        <f>D95</f>
        <v>34.5</v>
      </c>
      <c r="E96" s="26"/>
    </row>
    <row r="97" spans="1:5" ht="18.75" customHeight="1" x14ac:dyDescent="0.25">
      <c r="A97" s="20" t="s">
        <v>143</v>
      </c>
      <c r="B97" s="19">
        <v>36998794856</v>
      </c>
      <c r="C97" s="22" t="s">
        <v>12</v>
      </c>
      <c r="D97" s="23">
        <v>178.9</v>
      </c>
      <c r="E97" s="24" t="s">
        <v>138</v>
      </c>
    </row>
    <row r="98" spans="1:5" x14ac:dyDescent="0.25">
      <c r="A98" s="27" t="s">
        <v>144</v>
      </c>
      <c r="B98" s="28"/>
      <c r="C98" s="29"/>
      <c r="D98" s="25">
        <f>D97</f>
        <v>178.9</v>
      </c>
      <c r="E98" s="26"/>
    </row>
    <row r="99" spans="1:5" ht="20.25" customHeight="1" x14ac:dyDescent="0.25">
      <c r="A99" s="20" t="s">
        <v>145</v>
      </c>
      <c r="B99" s="18">
        <v>48567510815</v>
      </c>
      <c r="C99" s="22" t="s">
        <v>12</v>
      </c>
      <c r="D99" s="23">
        <v>75.599999999999994</v>
      </c>
      <c r="E99" s="24" t="s">
        <v>88</v>
      </c>
    </row>
    <row r="100" spans="1:5" x14ac:dyDescent="0.25">
      <c r="A100" s="27" t="s">
        <v>146</v>
      </c>
      <c r="B100" s="28"/>
      <c r="C100" s="29"/>
      <c r="D100" s="25">
        <f>D99</f>
        <v>75.599999999999994</v>
      </c>
      <c r="E100" s="26"/>
    </row>
    <row r="101" spans="1:5" ht="23.25" customHeight="1" x14ac:dyDescent="0.25">
      <c r="A101" s="4" t="s">
        <v>147</v>
      </c>
      <c r="B101" s="18">
        <v>64558752667</v>
      </c>
      <c r="C101" s="6" t="s">
        <v>56</v>
      </c>
      <c r="D101" s="7">
        <v>328.62</v>
      </c>
      <c r="E101" s="8" t="s">
        <v>43</v>
      </c>
    </row>
    <row r="102" spans="1:5" x14ac:dyDescent="0.25">
      <c r="A102" s="51" t="s">
        <v>148</v>
      </c>
      <c r="B102" s="49"/>
      <c r="C102" s="50"/>
      <c r="D102" s="9">
        <f>D101</f>
        <v>328.62</v>
      </c>
      <c r="E102" s="10"/>
    </row>
    <row r="103" spans="1:5" ht="20.25" customHeight="1" x14ac:dyDescent="0.25">
      <c r="A103" s="4" t="s">
        <v>149</v>
      </c>
      <c r="B103" s="18">
        <v>37351859504</v>
      </c>
      <c r="C103" s="6" t="s">
        <v>12</v>
      </c>
      <c r="D103" s="7">
        <v>64.53</v>
      </c>
      <c r="E103" s="24" t="s">
        <v>88</v>
      </c>
    </row>
    <row r="104" spans="1:5" x14ac:dyDescent="0.25">
      <c r="A104" s="51" t="s">
        <v>150</v>
      </c>
      <c r="B104" s="49"/>
      <c r="C104" s="50"/>
      <c r="D104" s="9">
        <f>D103</f>
        <v>64.53</v>
      </c>
      <c r="E104" s="10"/>
    </row>
    <row r="105" spans="1:5" ht="30" x14ac:dyDescent="0.25">
      <c r="A105" s="4" t="s">
        <v>151</v>
      </c>
      <c r="B105" s="18">
        <v>62595301902</v>
      </c>
      <c r="C105" s="6" t="s">
        <v>12</v>
      </c>
      <c r="D105" s="7">
        <v>442</v>
      </c>
      <c r="E105" s="8" t="s">
        <v>62</v>
      </c>
    </row>
    <row r="106" spans="1:5" x14ac:dyDescent="0.25">
      <c r="A106" s="51" t="s">
        <v>152</v>
      </c>
      <c r="B106" s="49"/>
      <c r="C106" s="50"/>
      <c r="D106" s="9">
        <f>D105</f>
        <v>442</v>
      </c>
      <c r="E106" s="10"/>
    </row>
    <row r="107" spans="1:5" ht="30" x14ac:dyDescent="0.25">
      <c r="A107" s="4" t="s">
        <v>153</v>
      </c>
      <c r="B107" s="30">
        <v>28975255175</v>
      </c>
      <c r="C107" s="6" t="s">
        <v>56</v>
      </c>
      <c r="D107" s="7">
        <v>1975</v>
      </c>
      <c r="E107" s="8" t="s">
        <v>105</v>
      </c>
    </row>
    <row r="108" spans="1:5" x14ac:dyDescent="0.25">
      <c r="A108" s="51" t="s">
        <v>154</v>
      </c>
      <c r="B108" s="49"/>
      <c r="C108" s="50"/>
      <c r="D108" s="9">
        <f>D107</f>
        <v>1975</v>
      </c>
      <c r="E108" s="10"/>
    </row>
    <row r="109" spans="1:5" ht="19.5" customHeight="1" x14ac:dyDescent="0.25">
      <c r="A109" s="4" t="s">
        <v>155</v>
      </c>
      <c r="B109" s="18">
        <v>13270123807</v>
      </c>
      <c r="C109" s="6" t="s">
        <v>156</v>
      </c>
      <c r="D109" s="7">
        <v>742.4</v>
      </c>
      <c r="E109" s="8" t="s">
        <v>66</v>
      </c>
    </row>
    <row r="110" spans="1:5" x14ac:dyDescent="0.25">
      <c r="A110" s="51" t="s">
        <v>157</v>
      </c>
      <c r="B110" s="49"/>
      <c r="C110" s="50"/>
      <c r="D110" s="9">
        <f>D109</f>
        <v>742.4</v>
      </c>
      <c r="E110" s="10"/>
    </row>
    <row r="111" spans="1:5" ht="20.25" customHeight="1" x14ac:dyDescent="0.25">
      <c r="A111" s="4" t="s">
        <v>158</v>
      </c>
      <c r="B111" s="18">
        <v>94682632604</v>
      </c>
      <c r="C111" s="6" t="s">
        <v>159</v>
      </c>
      <c r="D111" s="7">
        <v>81.900000000000006</v>
      </c>
      <c r="E111" s="8" t="s">
        <v>66</v>
      </c>
    </row>
    <row r="112" spans="1:5" x14ac:dyDescent="0.25">
      <c r="A112" s="51" t="s">
        <v>160</v>
      </c>
      <c r="B112" s="49"/>
      <c r="C112" s="50"/>
      <c r="D112" s="9">
        <f>D111</f>
        <v>81.900000000000006</v>
      </c>
      <c r="E112" s="10"/>
    </row>
    <row r="113" spans="1:5" ht="19.5" customHeight="1" x14ac:dyDescent="0.25">
      <c r="A113" s="4" t="s">
        <v>161</v>
      </c>
      <c r="B113" s="18">
        <v>66836187861</v>
      </c>
      <c r="C113" s="6" t="s">
        <v>12</v>
      </c>
      <c r="D113" s="7">
        <v>371.81</v>
      </c>
      <c r="E113" s="15" t="s">
        <v>42</v>
      </c>
    </row>
    <row r="114" spans="1:5" x14ac:dyDescent="0.25">
      <c r="A114" s="51" t="s">
        <v>162</v>
      </c>
      <c r="B114" s="49"/>
      <c r="C114" s="50"/>
      <c r="D114" s="9">
        <f>D113</f>
        <v>371.81</v>
      </c>
      <c r="E114" s="10"/>
    </row>
    <row r="115" spans="1:5" ht="18" customHeight="1" x14ac:dyDescent="0.25">
      <c r="A115" s="4" t="s">
        <v>163</v>
      </c>
      <c r="B115" s="18">
        <v>30098672140</v>
      </c>
      <c r="C115" s="6" t="s">
        <v>12</v>
      </c>
      <c r="D115" s="7">
        <f>32.69+359.97</f>
        <v>392.66</v>
      </c>
      <c r="E115" s="8" t="s">
        <v>66</v>
      </c>
    </row>
    <row r="116" spans="1:5" x14ac:dyDescent="0.25">
      <c r="A116" s="51" t="s">
        <v>164</v>
      </c>
      <c r="B116" s="49"/>
      <c r="C116" s="50"/>
      <c r="D116" s="9">
        <f>D115</f>
        <v>392.66</v>
      </c>
      <c r="E116" s="10"/>
    </row>
    <row r="117" spans="1:5" ht="22.5" customHeight="1" x14ac:dyDescent="0.25">
      <c r="A117" s="4" t="s">
        <v>165</v>
      </c>
      <c r="B117" s="6">
        <v>68438078505</v>
      </c>
      <c r="C117" s="6" t="s">
        <v>12</v>
      </c>
      <c r="D117" s="7">
        <v>134.13</v>
      </c>
      <c r="E117" s="8" t="s">
        <v>166</v>
      </c>
    </row>
    <row r="118" spans="1:5" x14ac:dyDescent="0.25">
      <c r="A118" s="51" t="s">
        <v>167</v>
      </c>
      <c r="B118" s="49"/>
      <c r="C118" s="50"/>
      <c r="D118" s="9">
        <f>D117</f>
        <v>134.13</v>
      </c>
      <c r="E118" s="10"/>
    </row>
    <row r="119" spans="1:5" ht="30" x14ac:dyDescent="0.25">
      <c r="A119" s="4" t="s">
        <v>168</v>
      </c>
      <c r="B119" s="18">
        <v>86790561607</v>
      </c>
      <c r="C119" s="6" t="s">
        <v>169</v>
      </c>
      <c r="D119" s="7">
        <v>78</v>
      </c>
      <c r="E119" s="8" t="s">
        <v>68</v>
      </c>
    </row>
    <row r="120" spans="1:5" x14ac:dyDescent="0.25">
      <c r="A120" s="51" t="s">
        <v>170</v>
      </c>
      <c r="B120" s="49"/>
      <c r="C120" s="50"/>
      <c r="D120" s="9">
        <f>D119</f>
        <v>78</v>
      </c>
      <c r="E120" s="10"/>
    </row>
    <row r="121" spans="1:5" ht="30" x14ac:dyDescent="0.25">
      <c r="A121" s="20" t="s">
        <v>171</v>
      </c>
      <c r="B121" s="21" t="s">
        <v>172</v>
      </c>
      <c r="C121" s="22" t="s">
        <v>12</v>
      </c>
      <c r="D121" s="23">
        <v>22.95</v>
      </c>
      <c r="E121" s="24" t="s">
        <v>94</v>
      </c>
    </row>
    <row r="122" spans="1:5" x14ac:dyDescent="0.25">
      <c r="A122" s="43" t="s">
        <v>173</v>
      </c>
      <c r="B122" s="44"/>
      <c r="C122" s="44"/>
      <c r="D122" s="25">
        <f>D121</f>
        <v>22.95</v>
      </c>
      <c r="E122" s="26"/>
    </row>
    <row r="123" spans="1:5" x14ac:dyDescent="0.25">
      <c r="A123" s="45" t="s">
        <v>174</v>
      </c>
      <c r="B123" s="46"/>
      <c r="C123" s="47"/>
      <c r="D123" s="31">
        <f>D10+D12+D14+D16+D18+D20+D22+D24+D26+D29+D31+D33+D36+D38+D40+D42+D44+D46+D48+D50+D52+D54+D57+D59+D62+D64+D66+D68+D70+D72+D74+D76+D78+D80+D82+D84+D86+D88+D90+D92+D94+D96+D98+D100+D102+D104+D106+D108+D110+D112+D114+D116+D118+D120+D122</f>
        <v>69447.329999999973</v>
      </c>
      <c r="E123" s="32"/>
    </row>
    <row r="126" spans="1:5" x14ac:dyDescent="0.25">
      <c r="A126" s="2" t="s">
        <v>175</v>
      </c>
    </row>
    <row r="127" spans="1:5" x14ac:dyDescent="0.25">
      <c r="A127" s="3" t="s">
        <v>8</v>
      </c>
      <c r="B127" s="48" t="s">
        <v>9</v>
      </c>
      <c r="C127" s="49"/>
      <c r="D127" s="49"/>
      <c r="E127" s="50"/>
    </row>
    <row r="128" spans="1:5" x14ac:dyDescent="0.25">
      <c r="A128" s="34">
        <v>1289.5999999999999</v>
      </c>
      <c r="B128" s="35" t="s">
        <v>42</v>
      </c>
      <c r="C128" s="36"/>
      <c r="D128" s="36"/>
      <c r="E128" s="37"/>
    </row>
    <row r="129" spans="1:14" x14ac:dyDescent="0.25">
      <c r="A129" s="23">
        <v>0</v>
      </c>
      <c r="B129" s="35" t="s">
        <v>100</v>
      </c>
      <c r="C129" s="36"/>
      <c r="D129" s="36"/>
      <c r="E129" s="37"/>
    </row>
    <row r="130" spans="1:14" x14ac:dyDescent="0.25">
      <c r="A130" s="23">
        <f>834.3+1035.84</f>
        <v>1870.1399999999999</v>
      </c>
      <c r="B130" s="35" t="s">
        <v>176</v>
      </c>
      <c r="C130" s="36"/>
      <c r="D130" s="36"/>
      <c r="E130" s="37"/>
    </row>
    <row r="131" spans="1:14" x14ac:dyDescent="0.25">
      <c r="A131" s="23">
        <v>532.77</v>
      </c>
      <c r="B131" s="35" t="s">
        <v>177</v>
      </c>
      <c r="C131" s="36"/>
      <c r="D131" s="36"/>
      <c r="E131" s="37"/>
      <c r="N131" s="61"/>
    </row>
    <row r="132" spans="1:14" x14ac:dyDescent="0.25">
      <c r="A132" s="23">
        <v>313965.17</v>
      </c>
      <c r="B132" s="38" t="s">
        <v>178</v>
      </c>
      <c r="C132" s="39"/>
      <c r="D132" s="39"/>
      <c r="E132" s="39"/>
      <c r="N132" s="61"/>
    </row>
    <row r="133" spans="1:14" x14ac:dyDescent="0.25">
      <c r="A133" s="23">
        <v>51755.34</v>
      </c>
      <c r="B133" s="38" t="s">
        <v>179</v>
      </c>
      <c r="C133" s="39"/>
      <c r="D133" s="39"/>
      <c r="E133" s="39"/>
    </row>
    <row r="134" spans="1:14" x14ac:dyDescent="0.25">
      <c r="A134" s="23">
        <v>10737.95</v>
      </c>
      <c r="B134" s="38" t="s">
        <v>180</v>
      </c>
      <c r="C134" s="39"/>
      <c r="D134" s="39"/>
      <c r="E134" s="39"/>
    </row>
    <row r="135" spans="1:14" x14ac:dyDescent="0.25">
      <c r="A135" s="33">
        <f>SUM(A128:A134)</f>
        <v>380150.97000000003</v>
      </c>
      <c r="B135" s="40" t="s">
        <v>181</v>
      </c>
      <c r="C135" s="41"/>
      <c r="D135" s="41"/>
      <c r="E135" s="42"/>
    </row>
  </sheetData>
  <mergeCells count="60">
    <mergeCell ref="A33:C33"/>
    <mergeCell ref="A10:C10"/>
    <mergeCell ref="A12:C12"/>
    <mergeCell ref="A14:C14"/>
    <mergeCell ref="A16:C16"/>
    <mergeCell ref="A18:C18"/>
    <mergeCell ref="A20:C20"/>
    <mergeCell ref="A22:C22"/>
    <mergeCell ref="A24:C24"/>
    <mergeCell ref="A26:C26"/>
    <mergeCell ref="A29:C29"/>
    <mergeCell ref="A31:C31"/>
    <mergeCell ref="A44:C44"/>
    <mergeCell ref="A46:C46"/>
    <mergeCell ref="A48:C48"/>
    <mergeCell ref="A50:C50"/>
    <mergeCell ref="A36:C36"/>
    <mergeCell ref="A38:C38"/>
    <mergeCell ref="A40:C40"/>
    <mergeCell ref="A42:C42"/>
    <mergeCell ref="A66:C66"/>
    <mergeCell ref="A68:C68"/>
    <mergeCell ref="A52:C52"/>
    <mergeCell ref="A54:C54"/>
    <mergeCell ref="A57:C57"/>
    <mergeCell ref="A59:C59"/>
    <mergeCell ref="A62:C62"/>
    <mergeCell ref="A70:C70"/>
    <mergeCell ref="A72:C72"/>
    <mergeCell ref="A74:C74"/>
    <mergeCell ref="A76:C76"/>
    <mergeCell ref="A78:C78"/>
    <mergeCell ref="A108:C108"/>
    <mergeCell ref="A80:C80"/>
    <mergeCell ref="A82:C82"/>
    <mergeCell ref="A84:C84"/>
    <mergeCell ref="A86:C86"/>
    <mergeCell ref="A88:C88"/>
    <mergeCell ref="A90:C90"/>
    <mergeCell ref="A92:C92"/>
    <mergeCell ref="A102:C102"/>
    <mergeCell ref="A104:C104"/>
    <mergeCell ref="A106:C106"/>
    <mergeCell ref="B130:E130"/>
    <mergeCell ref="A110:C110"/>
    <mergeCell ref="A112:C112"/>
    <mergeCell ref="A114:C114"/>
    <mergeCell ref="A116:C116"/>
    <mergeCell ref="A118:C118"/>
    <mergeCell ref="A120:C120"/>
    <mergeCell ref="A122:C122"/>
    <mergeCell ref="A123:C123"/>
    <mergeCell ref="B127:E127"/>
    <mergeCell ref="B128:E128"/>
    <mergeCell ref="B129:E129"/>
    <mergeCell ref="B131:E131"/>
    <mergeCell ref="B132:E132"/>
    <mergeCell ref="B133:E133"/>
    <mergeCell ref="B134:E134"/>
    <mergeCell ref="B135:E1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2025-12-08T13:25:02Z</dcterms:modified>
</cp:coreProperties>
</file>