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TRAVANJ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8" i="1" l="1"/>
  <c r="A117" i="1"/>
  <c r="A116" i="1"/>
  <c r="A119" i="1" s="1"/>
  <c r="D106" i="1"/>
  <c r="D104" i="1"/>
  <c r="D102" i="1"/>
  <c r="D100" i="1"/>
  <c r="D98" i="1"/>
  <c r="D96" i="1"/>
  <c r="D94" i="1"/>
  <c r="D92" i="1"/>
  <c r="D90" i="1"/>
  <c r="D89" i="1"/>
  <c r="D88" i="1"/>
  <c r="D86" i="1"/>
  <c r="D84" i="1"/>
  <c r="D82" i="1"/>
  <c r="D80" i="1"/>
  <c r="D78" i="1"/>
  <c r="D76" i="1"/>
  <c r="D74" i="1"/>
  <c r="D72" i="1"/>
  <c r="D71" i="1"/>
  <c r="D70" i="1"/>
  <c r="D68" i="1"/>
  <c r="D64" i="1"/>
  <c r="D65" i="1" s="1"/>
  <c r="D63" i="1"/>
  <c r="D62" i="1"/>
  <c r="D61" i="1"/>
  <c r="D58" i="1"/>
  <c r="D59" i="1" s="1"/>
  <c r="D56" i="1"/>
  <c r="D57" i="1" s="1"/>
  <c r="D54" i="1"/>
  <c r="D55" i="1" s="1"/>
  <c r="D52" i="1"/>
  <c r="D50" i="1"/>
  <c r="D48" i="1"/>
  <c r="D46" i="1"/>
  <c r="D43" i="1"/>
  <c r="D44" i="1" s="1"/>
  <c r="D42" i="1"/>
  <c r="D40" i="1"/>
  <c r="D37" i="1"/>
  <c r="D38" i="1" s="1"/>
  <c r="D35" i="1"/>
  <c r="D34" i="1"/>
  <c r="D36" i="1" s="1"/>
  <c r="D32" i="1"/>
  <c r="D33" i="1" s="1"/>
  <c r="D30" i="1"/>
  <c r="D31" i="1" s="1"/>
  <c r="D29" i="1"/>
  <c r="D26" i="1"/>
  <c r="D24" i="1"/>
  <c r="D21" i="1"/>
  <c r="D22" i="1" s="1"/>
  <c r="D19" i="1"/>
  <c r="D20" i="1" s="1"/>
  <c r="D18" i="1"/>
  <c r="D17" i="1"/>
  <c r="D16" i="1"/>
  <c r="D14" i="1"/>
  <c r="D11" i="1"/>
  <c r="D12" i="1" s="1"/>
  <c r="D10" i="1"/>
  <c r="D107" i="1" l="1"/>
</calcChain>
</file>

<file path=xl/sharedStrings.xml><?xml version="1.0" encoding="utf-8"?>
<sst xmlns="http://schemas.openxmlformats.org/spreadsheetml/2006/main" count="229" uniqueCount="157">
  <si>
    <t>Sjedište/Prebivalište (grad, općina) primatelja</t>
  </si>
  <si>
    <t>Osobni identifikacijski broj (OIB) primatelja</t>
  </si>
  <si>
    <t>Vrsta rashoda/izdatka (šifra i naziv ekonomske klasifikacije razine odjeljka sukladno pravilniku kojim se uređuje sustav proračunskog računovodstva i računski plan)</t>
  </si>
  <si>
    <t>Naziv primatelja (naziv pravne osobe/ime i prezime fizičke osobe)</t>
  </si>
  <si>
    <t>Zagreb</t>
  </si>
  <si>
    <t>3238-Računalne usluge</t>
  </si>
  <si>
    <t>3223-Energija</t>
  </si>
  <si>
    <t>HP-HRVATSKA POŠTA D.D.</t>
  </si>
  <si>
    <t>Velika Gorica</t>
  </si>
  <si>
    <t>3231-Usluga telefona, pošte i prijevoza</t>
  </si>
  <si>
    <t>Jastrebarsko</t>
  </si>
  <si>
    <t>3234-Komunalne usluge</t>
  </si>
  <si>
    <t>Oroslavje</t>
  </si>
  <si>
    <t>Sesvete</t>
  </si>
  <si>
    <t>3239-Ostale usluge</t>
  </si>
  <si>
    <t>3431-Bankarske usluge i usluge platnog prometa</t>
  </si>
  <si>
    <t>3211-Službena putovanja</t>
  </si>
  <si>
    <t>FINANCIJSKA AGENCIJA</t>
  </si>
  <si>
    <t>HRVATSKI TELEKOM D.D.</t>
  </si>
  <si>
    <t>ZAGREBAČKA BANKA D.D.</t>
  </si>
  <si>
    <t>3222-Materijal i sirovine</t>
  </si>
  <si>
    <t>KONZUM PLUS D.O.O.</t>
  </si>
  <si>
    <t>3221-Uredski materijal i ostali materijalni rashodi</t>
  </si>
  <si>
    <t>Varaždin</t>
  </si>
  <si>
    <t>OPTIMUS LAB D.O.O.</t>
  </si>
  <si>
    <t xml:space="preserve">Čakovec </t>
  </si>
  <si>
    <t>3295-Pristojbe i naknade</t>
  </si>
  <si>
    <t>VIVA-INFO D.O.O.</t>
  </si>
  <si>
    <t>FLORIJAN D.O.O.</t>
  </si>
  <si>
    <t>03523082838</t>
  </si>
  <si>
    <t>3299-Ostali nespomenuti rashodi poslovanja</t>
  </si>
  <si>
    <t>VINDIJA D.D.</t>
  </si>
  <si>
    <t>Naziv isplatitelja: OSNOVNA ŠKOLA "LJUBO BABIĆ"</t>
  </si>
  <si>
    <t>Ante i Davida Starčevića 16, 10450 Jastrebarsko</t>
  </si>
  <si>
    <t>3212-Naknade za prijevoz, za rad na terenu i odvojeni život</t>
  </si>
  <si>
    <t>Ukupno FINANCIJSKA AGENCIJA:</t>
  </si>
  <si>
    <t>Ukupno HP-HRVATSKA POŠTA D.D.:</t>
  </si>
  <si>
    <t>EKO-FLOR PLUS D.O.O.</t>
  </si>
  <si>
    <t>Ukupno EKO-FLOR PLUS D.O.O.:</t>
  </si>
  <si>
    <t>Ukupno HRVATSKI TELEKOM D.D.:</t>
  </si>
  <si>
    <t>BILIĆ-ERIĆ D.O.O.</t>
  </si>
  <si>
    <t>Ukupno BILIĆ-ERIĆ D.O.O.:</t>
  </si>
  <si>
    <t>Ukupno ZAGREBAČKA BANKA D.D.:</t>
  </si>
  <si>
    <t>INA-INDUSTRIJA NAFTE D.D.</t>
  </si>
  <si>
    <t>Način objave isplaćenog iznosa</t>
  </si>
  <si>
    <t>3111-Bruto plaće za redovan rad (ukupan iznos bez bolovanja na teret HZZO-a)</t>
  </si>
  <si>
    <t>TIŽ-TEHNIKA D.O.O.</t>
  </si>
  <si>
    <t>NARODNE NOVINE D.D.</t>
  </si>
  <si>
    <t>Ukupno KONZUM PLUS D.O.O.:</t>
  </si>
  <si>
    <t>Ukupno OPTIMUS LAB D.O.O.:</t>
  </si>
  <si>
    <t>Ukupno TIŽ-TEHNIKA D.O.O.:</t>
  </si>
  <si>
    <t>Ukupno VIVA-INFO D.O.O.:</t>
  </si>
  <si>
    <t>Ukupno FLORIJAN D.O.O.:</t>
  </si>
  <si>
    <t>Ukupno VINDIJA D.D.:</t>
  </si>
  <si>
    <t>Ukupno NARODNE NOVINE D.D.:</t>
  </si>
  <si>
    <t>Ukupno INA-INDUSTRIJA NAFTE D.D.:</t>
  </si>
  <si>
    <t>3132-Doprinosi za obvezno zdravstveno osiguranje (doprinosi na bruto)</t>
  </si>
  <si>
    <t>OIB: 19572596112</t>
  </si>
  <si>
    <t>Kategorija 2 primatelja sredstava</t>
  </si>
  <si>
    <t>Kategorija 1 primatelja sredstava</t>
  </si>
  <si>
    <t>3121- Ostali rashodi za zaposlene</t>
  </si>
  <si>
    <t>HRVATSKA RADIOTELEVIZIJA</t>
  </si>
  <si>
    <t>Ukupno HRVATSKA RADIOTELEVIZIJA:</t>
  </si>
  <si>
    <t>68419124305</t>
  </si>
  <si>
    <t>3224-Materijal i dijelovi za tekuće i investicijsko održavanje</t>
  </si>
  <si>
    <t>VODOOPSKRBA I ODVODNJA D.O.O.</t>
  </si>
  <si>
    <t>Ukupno VODOOPSKRBA I ODVODNJA D.O.O.:</t>
  </si>
  <si>
    <t>ROTO DINAMIC D.O.O.</t>
  </si>
  <si>
    <t>Ukupno ROTO DINAMIC D.O.O.:</t>
  </si>
  <si>
    <t>24723122482</t>
  </si>
  <si>
    <t>Samobor</t>
  </si>
  <si>
    <t>POLIKLINIKA SVETI ROK</t>
  </si>
  <si>
    <t>Ukupno POLIKLINIKA SVETI ROK:</t>
  </si>
  <si>
    <t>JYSK D.O.O.</t>
  </si>
  <si>
    <t>Ukupno JYSK D.O.O.:</t>
  </si>
  <si>
    <t>HERCEGOVA TRGOVINA D.O.O.</t>
  </si>
  <si>
    <t>Ukupno HERCEGOVA TRGOVINA D.O.O.:</t>
  </si>
  <si>
    <t>HABE PROM</t>
  </si>
  <si>
    <t>Ukupno HABE PROM:</t>
  </si>
  <si>
    <t>HZ RIF</t>
  </si>
  <si>
    <t>Ukupno HZ RIF:</t>
  </si>
  <si>
    <t>37927948281</t>
  </si>
  <si>
    <t>Karlovac</t>
  </si>
  <si>
    <t>3236-Obvezni i preventivni zdravstveni pregledi zaposlenika</t>
  </si>
  <si>
    <t>3221-Literatura (publikacije, časopisi, glasila, knjige i ostalo)</t>
  </si>
  <si>
    <t>3224-Materijal i dijelovi za tekuće i investicijsko održavanje postrojenja i opreme</t>
  </si>
  <si>
    <t>4221-Uredski namještaj</t>
  </si>
  <si>
    <t>3221-Ostali materijal za potrebe redovnog poslovanja</t>
  </si>
  <si>
    <t>3227-Službena, radna i zaštitna odjeća i obuća</t>
  </si>
  <si>
    <t>64729046835</t>
  </si>
  <si>
    <t>INFORMACIJA O TROŠENJU SREDSTAVA ZA LISTOPAD 2025. GOD.</t>
  </si>
  <si>
    <t>LEDO PLUS D.O.O.</t>
  </si>
  <si>
    <t>07179054100</t>
  </si>
  <si>
    <t>Ukupno LEDO PLUS D.O.O.:</t>
  </si>
  <si>
    <t>ZAVOD ZA JAVNO ZDRAVSTVO ZAGREBAČKE ŽUPANIJE</t>
  </si>
  <si>
    <t>Zaprešić</t>
  </si>
  <si>
    <t>3236-Zdravstvene i veterinarske usluge</t>
  </si>
  <si>
    <t>Ukupno ZAVOD ZA JAVNO ZDRAVSTVO ZAGREBAČKE ŽUPANIJE:</t>
  </si>
  <si>
    <t>GROMEL D.O.O.</t>
  </si>
  <si>
    <t>Ukupno GROMEL D.O.O.:</t>
  </si>
  <si>
    <t>ZAGREBAČKE PEKARNE KLARA D.D.</t>
  </si>
  <si>
    <t>Ukupno ZAGREBAČKE PEKARNE KLARA D.D.:</t>
  </si>
  <si>
    <t>TAPIKER D.O.O.</t>
  </si>
  <si>
    <t>Ukupno TAPIKER D.O.O.:</t>
  </si>
  <si>
    <t>DEICHMANN TRGOVINA OBUĆOM D.O.O.</t>
  </si>
  <si>
    <t>Ukupno DEICHMANN TRGOVINA OBUĆOM D.O.O.:</t>
  </si>
  <si>
    <t>OBRT AGRITOUR TURISTIČKA AGENCIJA</t>
  </si>
  <si>
    <t>3299-Ostali nespomenut rashodi poslovanja MZOM UKRAJINCI IZVANUČIONIČKA NASTAVA</t>
  </si>
  <si>
    <t>Ukupno OBRT AGRITOUR TURISTIČKA AGENCIJA:</t>
  </si>
  <si>
    <t>ŠKOLSKA KNJIGA D.D.</t>
  </si>
  <si>
    <t>3722- Ostale naknade iz proračuna u naravi</t>
  </si>
  <si>
    <t>Ukupno ŠKOLSKA KNJIGA D.D..:</t>
  </si>
  <si>
    <t>DIR-DRVNA INDUSTRIJA RUBINIĆ D.O.O.</t>
  </si>
  <si>
    <t>Ukupno DIR-DRVNA INDUSTRIJA RUBINIĆ D.O.O.:</t>
  </si>
  <si>
    <t>ŠINKOVIĆ FRANCEK, AUTOPRIJEVOZ I TRGOVINA</t>
  </si>
  <si>
    <t>-</t>
  </si>
  <si>
    <t>Ukupno ŠINKOVIĆ FRANCEK, AUTOPRIJEVOZ I TRGOVINA:</t>
  </si>
  <si>
    <t>CREADISO D.O.O.</t>
  </si>
  <si>
    <t>44845612948</t>
  </si>
  <si>
    <t>Ukupno CREADISO D.O.O.:</t>
  </si>
  <si>
    <t>POSLOVNA LITERATURA D.O.O.</t>
  </si>
  <si>
    <t>Ukupno POSLOVNA LITERATURA D.O.O.:</t>
  </si>
  <si>
    <t>IKEA HRVATSKA D.O.O.</t>
  </si>
  <si>
    <t>Ukupno IKEA HRVATSKA D.O.O.:</t>
  </si>
  <si>
    <t>ARENA HOSPITALITY GROUP D.D.</t>
  </si>
  <si>
    <t>Pula</t>
  </si>
  <si>
    <t>Ukupno ARENA HOSPITALITY GROUP D.D.:</t>
  </si>
  <si>
    <t>MATEMATIČKO DRUŠTVO ISTRA</t>
  </si>
  <si>
    <t>3213-Stručno usavršavanje zaposlenika</t>
  </si>
  <si>
    <t>Ukupno MATEMAIČKO DRUŠTVO ISTRA:</t>
  </si>
  <si>
    <t>GEO-LAND D.O.O.</t>
  </si>
  <si>
    <t>4511-Dodatna ulaganja na građevinskim objektima</t>
  </si>
  <si>
    <t>Ukupno GEO-LAND D.O.O.:</t>
  </si>
  <si>
    <t>MEDENI KUTAK D.O.O.</t>
  </si>
  <si>
    <t>Ukupno MEDENI KUTAK D.O.O.:</t>
  </si>
  <si>
    <t>ŠKOLSKA OPREMA - GREGIĆ J.D.O.O.</t>
  </si>
  <si>
    <t>Ukupno ŠKOLSKA OPREMA - GREGIĆ J.D.O.O.:</t>
  </si>
  <si>
    <t>TERME TUHELJ D.O.O.</t>
  </si>
  <si>
    <t>Tuheljske toplice</t>
  </si>
  <si>
    <t>Ukupno TERME TUHELJ D.O.O.:</t>
  </si>
  <si>
    <t>INTERMOD D.O.O.</t>
  </si>
  <si>
    <t>Zadar</t>
  </si>
  <si>
    <t>Ukupno INTERMOD D.O.O.:</t>
  </si>
  <si>
    <t>LJEKARNE ZAGREBAČKE ŽUPANIJE</t>
  </si>
  <si>
    <t>Ukupno LJEKARNE ZAGREBAČKE ŽUPANIJE:</t>
  </si>
  <si>
    <t>DM TEKSTIL, KROJAČKI OBRT</t>
  </si>
  <si>
    <t>Ukupno DM TEKSTIL, KROJAČKI OBRT:</t>
  </si>
  <si>
    <t>KLOSTA, OBRT ZA STAKLO</t>
  </si>
  <si>
    <t>Ukupno KLOSTA, OBRT ZA STAKLO:</t>
  </si>
  <si>
    <t>MARODI D.O.O.</t>
  </si>
  <si>
    <t>Nedelišće</t>
  </si>
  <si>
    <t>Ukupno MARODI D.O.O.:</t>
  </si>
  <si>
    <t>OPG MARIJA VOLARIĆ</t>
  </si>
  <si>
    <t>Desinec</t>
  </si>
  <si>
    <t>Ukupno OPG MARIJA VOLARIĆ.:</t>
  </si>
  <si>
    <t>UKUPNO ZA LISTOPAD 2025.</t>
  </si>
  <si>
    <t>3722-Naknade građanima i kućanstvima u naravi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</si>
</sst>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n&quot;_-;\-* #,##0.00\ &quot;kn&quot;_-;_-* &quot;-&quot;??\ &quot;kn&quot;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474747"/>
      <name val="Calibri"/>
      <family val="2"/>
      <scheme val="minor"/>
    </font>
    <font>
      <sz val="11"/>
      <color rgb="FF0A0A0A"/>
      <name val="Calibri"/>
      <family val="2"/>
      <scheme val="minor"/>
    </font>
    <font>
      <sz val="11"/>
      <color rgb="FF1F1F1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 applyAlignment="1">
      <alignment horizontal="center" wrapText="1"/>
    </xf>
    <xf numFmtId="49" fontId="0" fillId="0" borderId="1" xfId="0" applyNumberFormat="1" applyBorder="1" applyAlignment="1">
      <alignment horizontal="center" wrapText="1"/>
    </xf>
    <xf numFmtId="4" fontId="0" fillId="0" borderId="1" xfId="0" applyNumberFormat="1" applyBorder="1" applyAlignment="1">
      <alignment horizontal="right" wrapText="1"/>
    </xf>
    <xf numFmtId="4" fontId="0" fillId="2" borderId="1" xfId="0" applyNumberFormat="1" applyFill="1" applyBorder="1" applyAlignment="1">
      <alignment horizontal="right"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right" wrapText="1"/>
    </xf>
    <xf numFmtId="0" fontId="0" fillId="0" borderId="1" xfId="0" applyFill="1" applyBorder="1" applyAlignment="1">
      <alignment horizontal="left" wrapText="1"/>
    </xf>
    <xf numFmtId="0" fontId="0" fillId="0" borderId="0" xfId="0" applyFill="1"/>
    <xf numFmtId="0" fontId="1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left" wrapText="1"/>
    </xf>
    <xf numFmtId="4" fontId="1" fillId="3" borderId="1" xfId="0" applyNumberFormat="1" applyFont="1" applyFill="1" applyBorder="1"/>
    <xf numFmtId="0" fontId="0" fillId="0" borderId="0" xfId="0" applyAlignment="1">
      <alignment wrapText="1"/>
    </xf>
    <xf numFmtId="0" fontId="0" fillId="2" borderId="1" xfId="0" applyFill="1" applyBorder="1" applyAlignment="1">
      <alignment horizontal="left" wrapText="1"/>
    </xf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right" wrapText="1"/>
    </xf>
    <xf numFmtId="4" fontId="3" fillId="2" borderId="1" xfId="0" applyNumberFormat="1" applyFont="1" applyFill="1" applyBorder="1" applyAlignment="1">
      <alignment horizontal="right" wrapText="1"/>
    </xf>
    <xf numFmtId="49" fontId="3" fillId="0" borderId="1" xfId="0" applyNumberFormat="1" applyFont="1" applyBorder="1" applyAlignment="1">
      <alignment horizontal="center" wrapText="1"/>
    </xf>
    <xf numFmtId="0" fontId="3" fillId="0" borderId="0" xfId="0" applyFont="1"/>
    <xf numFmtId="0" fontId="3" fillId="0" borderId="0" xfId="0" quotePrefix="1" applyFont="1"/>
    <xf numFmtId="0" fontId="3" fillId="2" borderId="3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" fontId="0" fillId="0" borderId="0" xfId="0" applyNumberFormat="1"/>
    <xf numFmtId="44" fontId="0" fillId="0" borderId="0" xfId="0" applyNumberFormat="1"/>
    <xf numFmtId="0" fontId="0" fillId="0" borderId="1" xfId="0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1" fillId="3" borderId="2" xfId="0" applyFont="1" applyFill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1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/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9"/>
  <sheetViews>
    <sheetView tabSelected="1" topLeftCell="A100" zoomScale="90" zoomScaleNormal="90" workbookViewId="0">
      <selection activeCell="K119" sqref="K119"/>
    </sheetView>
  </sheetViews>
  <sheetFormatPr defaultRowHeight="15" x14ac:dyDescent="0.25"/>
  <cols>
    <col min="1" max="1" width="43.7109375" customWidth="1"/>
    <col min="2" max="2" width="18.28515625" customWidth="1"/>
    <col min="3" max="3" width="13.7109375" customWidth="1"/>
    <col min="4" max="4" width="14" customWidth="1"/>
    <col min="5" max="5" width="41.85546875" customWidth="1"/>
    <col min="8" max="8" width="19.28515625" bestFit="1" customWidth="1"/>
    <col min="9" max="9" width="14.85546875" bestFit="1" customWidth="1"/>
    <col min="13" max="13" width="9.85546875" bestFit="1" customWidth="1"/>
  </cols>
  <sheetData>
    <row r="1" spans="1:5" x14ac:dyDescent="0.25">
      <c r="A1" t="s">
        <v>32</v>
      </c>
    </row>
    <row r="2" spans="1:5" x14ac:dyDescent="0.25">
      <c r="A2" t="s">
        <v>33</v>
      </c>
    </row>
    <row r="3" spans="1:5" x14ac:dyDescent="0.25">
      <c r="A3" t="s">
        <v>57</v>
      </c>
    </row>
    <row r="5" spans="1:5" x14ac:dyDescent="0.25">
      <c r="B5" s="16" t="s">
        <v>90</v>
      </c>
    </row>
    <row r="7" spans="1:5" x14ac:dyDescent="0.25">
      <c r="A7" s="17" t="s">
        <v>59</v>
      </c>
    </row>
    <row r="8" spans="1:5" ht="75" customHeight="1" x14ac:dyDescent="0.25">
      <c r="A8" s="10" t="s">
        <v>3</v>
      </c>
      <c r="B8" s="10" t="s">
        <v>1</v>
      </c>
      <c r="C8" s="10" t="s">
        <v>0</v>
      </c>
      <c r="D8" s="10" t="s">
        <v>44</v>
      </c>
      <c r="E8" s="10" t="s">
        <v>2</v>
      </c>
    </row>
    <row r="9" spans="1:5" ht="30" customHeight="1" x14ac:dyDescent="0.25">
      <c r="A9" s="30" t="s">
        <v>61</v>
      </c>
      <c r="B9" s="2" t="s">
        <v>63</v>
      </c>
      <c r="C9" s="1" t="s">
        <v>4</v>
      </c>
      <c r="D9" s="3">
        <v>10.62</v>
      </c>
      <c r="E9" s="28" t="s">
        <v>26</v>
      </c>
    </row>
    <row r="10" spans="1:5" x14ac:dyDescent="0.25">
      <c r="A10" s="34" t="s">
        <v>62</v>
      </c>
      <c r="B10" s="35"/>
      <c r="C10" s="36"/>
      <c r="D10" s="4">
        <f>D9</f>
        <v>10.62</v>
      </c>
      <c r="E10" s="15"/>
    </row>
    <row r="11" spans="1:5" ht="30" customHeight="1" x14ac:dyDescent="0.25">
      <c r="A11" s="30" t="s">
        <v>17</v>
      </c>
      <c r="B11" s="1">
        <v>85821130368</v>
      </c>
      <c r="C11" s="1" t="s">
        <v>4</v>
      </c>
      <c r="D11" s="3">
        <f>1.91+64.7</f>
        <v>66.61</v>
      </c>
      <c r="E11" s="28" t="s">
        <v>5</v>
      </c>
    </row>
    <row r="12" spans="1:5" x14ac:dyDescent="0.25">
      <c r="A12" s="34" t="s">
        <v>35</v>
      </c>
      <c r="B12" s="35"/>
      <c r="C12" s="36"/>
      <c r="D12" s="4">
        <f>D11</f>
        <v>66.61</v>
      </c>
      <c r="E12" s="15"/>
    </row>
    <row r="13" spans="1:5" ht="30" customHeight="1" x14ac:dyDescent="0.25">
      <c r="A13" s="30" t="s">
        <v>71</v>
      </c>
      <c r="B13" s="1">
        <v>28842147765</v>
      </c>
      <c r="C13" s="1" t="s">
        <v>4</v>
      </c>
      <c r="D13" s="3">
        <v>960</v>
      </c>
      <c r="E13" s="28" t="s">
        <v>83</v>
      </c>
    </row>
    <row r="14" spans="1:5" x14ac:dyDescent="0.25">
      <c r="A14" s="34" t="s">
        <v>72</v>
      </c>
      <c r="B14" s="35"/>
      <c r="C14" s="36"/>
      <c r="D14" s="4">
        <f>D13</f>
        <v>960</v>
      </c>
      <c r="E14" s="15"/>
    </row>
    <row r="15" spans="1:5" ht="30" customHeight="1" x14ac:dyDescent="0.25">
      <c r="A15" s="30" t="s">
        <v>7</v>
      </c>
      <c r="B15" s="1">
        <v>87311810356</v>
      </c>
      <c r="C15" s="1" t="s">
        <v>8</v>
      </c>
      <c r="D15" s="3">
        <v>21.94</v>
      </c>
      <c r="E15" s="28" t="s">
        <v>9</v>
      </c>
    </row>
    <row r="16" spans="1:5" x14ac:dyDescent="0.25">
      <c r="A16" s="34" t="s">
        <v>36</v>
      </c>
      <c r="B16" s="35"/>
      <c r="C16" s="36"/>
      <c r="D16" s="4">
        <f>D15</f>
        <v>21.94</v>
      </c>
      <c r="E16" s="15"/>
    </row>
    <row r="17" spans="1:5" ht="30" customHeight="1" x14ac:dyDescent="0.25">
      <c r="A17" s="30" t="s">
        <v>65</v>
      </c>
      <c r="B17" s="1">
        <v>83416546499</v>
      </c>
      <c r="C17" s="1" t="s">
        <v>4</v>
      </c>
      <c r="D17" s="3">
        <f>10.57+17.54+59.42+17.54+171.11+31.51+28.68+33.86</f>
        <v>370.23</v>
      </c>
      <c r="E17" s="28" t="s">
        <v>11</v>
      </c>
    </row>
    <row r="18" spans="1:5" x14ac:dyDescent="0.25">
      <c r="A18" s="34" t="s">
        <v>66</v>
      </c>
      <c r="B18" s="37"/>
      <c r="C18" s="38"/>
      <c r="D18" s="4">
        <f>D17</f>
        <v>370.23</v>
      </c>
      <c r="E18" s="15"/>
    </row>
    <row r="19" spans="1:5" ht="30" customHeight="1" x14ac:dyDescent="0.25">
      <c r="A19" s="30" t="s">
        <v>37</v>
      </c>
      <c r="B19" s="1">
        <v>50730247993</v>
      </c>
      <c r="C19" s="1" t="s">
        <v>12</v>
      </c>
      <c r="D19" s="3">
        <f>94.7+47.35+10.52+12.63+10.52+10.52+12.63+10.52+31.25+62.5+50+31.25+31.25+31.25+31.25+31.25+31.25+10.52</f>
        <v>551.16000000000008</v>
      </c>
      <c r="E19" s="28" t="s">
        <v>11</v>
      </c>
    </row>
    <row r="20" spans="1:5" x14ac:dyDescent="0.25">
      <c r="A20" s="34" t="s">
        <v>38</v>
      </c>
      <c r="B20" s="37"/>
      <c r="C20" s="38"/>
      <c r="D20" s="4">
        <f>D19</f>
        <v>551.16000000000008</v>
      </c>
      <c r="E20" s="15"/>
    </row>
    <row r="21" spans="1:5" ht="30" customHeight="1" x14ac:dyDescent="0.25">
      <c r="A21" s="30" t="s">
        <v>18</v>
      </c>
      <c r="B21" s="1">
        <v>81793146560</v>
      </c>
      <c r="C21" s="1" t="s">
        <v>4</v>
      </c>
      <c r="D21" s="3">
        <f>10.74+210.46+172.78</f>
        <v>393.98</v>
      </c>
      <c r="E21" s="28" t="s">
        <v>9</v>
      </c>
    </row>
    <row r="22" spans="1:5" x14ac:dyDescent="0.25">
      <c r="A22" s="34" t="s">
        <v>39</v>
      </c>
      <c r="B22" s="37"/>
      <c r="C22" s="38"/>
      <c r="D22" s="4">
        <f>D21</f>
        <v>393.98</v>
      </c>
      <c r="E22" s="15"/>
    </row>
    <row r="23" spans="1:5" ht="30" customHeight="1" x14ac:dyDescent="0.25">
      <c r="A23" s="30" t="s">
        <v>40</v>
      </c>
      <c r="B23" s="1">
        <v>68580128211</v>
      </c>
      <c r="C23" s="1" t="s">
        <v>13</v>
      </c>
      <c r="D23" s="3">
        <v>33.18</v>
      </c>
      <c r="E23" s="28" t="s">
        <v>14</v>
      </c>
    </row>
    <row r="24" spans="1:5" x14ac:dyDescent="0.25">
      <c r="A24" s="34" t="s">
        <v>41</v>
      </c>
      <c r="B24" s="37"/>
      <c r="C24" s="38"/>
      <c r="D24" s="4">
        <f>D23</f>
        <v>33.18</v>
      </c>
      <c r="E24" s="15"/>
    </row>
    <row r="25" spans="1:5" ht="30" customHeight="1" x14ac:dyDescent="0.25">
      <c r="A25" s="30" t="s">
        <v>19</v>
      </c>
      <c r="B25" s="1">
        <v>92963223473</v>
      </c>
      <c r="C25" s="1" t="s">
        <v>4</v>
      </c>
      <c r="D25" s="3">
        <v>133.66999999999999</v>
      </c>
      <c r="E25" s="28" t="s">
        <v>15</v>
      </c>
    </row>
    <row r="26" spans="1:5" x14ac:dyDescent="0.25">
      <c r="A26" s="34" t="s">
        <v>42</v>
      </c>
      <c r="B26" s="37"/>
      <c r="C26" s="38"/>
      <c r="D26" s="4">
        <f>D25</f>
        <v>133.66999999999999</v>
      </c>
      <c r="E26" s="15"/>
    </row>
    <row r="27" spans="1:5" ht="30" customHeight="1" x14ac:dyDescent="0.25">
      <c r="A27" s="5" t="s">
        <v>43</v>
      </c>
      <c r="B27" s="6">
        <v>27759560625</v>
      </c>
      <c r="C27" s="6" t="s">
        <v>4</v>
      </c>
      <c r="D27" s="7">
        <v>11.7</v>
      </c>
      <c r="E27" s="8" t="s">
        <v>16</v>
      </c>
    </row>
    <row r="28" spans="1:5" x14ac:dyDescent="0.25">
      <c r="A28" s="5" t="s">
        <v>43</v>
      </c>
      <c r="B28" s="6">
        <v>27759560625</v>
      </c>
      <c r="C28" s="6" t="s">
        <v>4</v>
      </c>
      <c r="D28" s="7">
        <v>155.01</v>
      </c>
      <c r="E28" s="8" t="s">
        <v>6</v>
      </c>
    </row>
    <row r="29" spans="1:5" s="9" customFormat="1" ht="30" customHeight="1" x14ac:dyDescent="0.25">
      <c r="A29" s="34" t="s">
        <v>55</v>
      </c>
      <c r="B29" s="37"/>
      <c r="C29" s="38"/>
      <c r="D29" s="4">
        <f>D27+D28</f>
        <v>166.70999999999998</v>
      </c>
      <c r="E29" s="15"/>
    </row>
    <row r="30" spans="1:5" s="9" customFormat="1" ht="30" customHeight="1" x14ac:dyDescent="0.25">
      <c r="A30" s="30" t="s">
        <v>91</v>
      </c>
      <c r="B30" s="2" t="s">
        <v>92</v>
      </c>
      <c r="C30" s="1" t="s">
        <v>4</v>
      </c>
      <c r="D30" s="3">
        <f>137.28</f>
        <v>137.28</v>
      </c>
      <c r="E30" s="28" t="s">
        <v>20</v>
      </c>
    </row>
    <row r="31" spans="1:5" x14ac:dyDescent="0.25">
      <c r="A31" s="34" t="s">
        <v>93</v>
      </c>
      <c r="B31" s="37"/>
      <c r="C31" s="38"/>
      <c r="D31" s="4">
        <f>D30</f>
        <v>137.28</v>
      </c>
      <c r="E31" s="15"/>
    </row>
    <row r="32" spans="1:5" ht="30" customHeight="1" x14ac:dyDescent="0.25">
      <c r="A32" s="30" t="s">
        <v>94</v>
      </c>
      <c r="B32" s="1">
        <v>20717593431</v>
      </c>
      <c r="C32" s="1" t="s">
        <v>95</v>
      </c>
      <c r="D32" s="3">
        <f>537.5+25.21</f>
        <v>562.71</v>
      </c>
      <c r="E32" s="28" t="s">
        <v>96</v>
      </c>
    </row>
    <row r="33" spans="1:5" x14ac:dyDescent="0.25">
      <c r="A33" s="34" t="s">
        <v>97</v>
      </c>
      <c r="B33" s="37"/>
      <c r="C33" s="38"/>
      <c r="D33" s="4">
        <f>D32</f>
        <v>562.71</v>
      </c>
      <c r="E33" s="15"/>
    </row>
    <row r="34" spans="1:5" ht="30" customHeight="1" x14ac:dyDescent="0.25">
      <c r="A34" s="5" t="s">
        <v>21</v>
      </c>
      <c r="B34" s="6">
        <v>62226620908</v>
      </c>
      <c r="C34" s="6" t="s">
        <v>4</v>
      </c>
      <c r="D34" s="7">
        <f>35.27+80.42+18.41+8.39+164.52+8.85+25.58+27+246.07+91.3+71.91+54.96+79.47+68.99+8.31+8.69+32.8+223.19+349.25+8.97+64.26+95.76+17.11+16.31+19.94+118.86+110.27+247.73+87.09+147.03+116.84</f>
        <v>2653.5500000000006</v>
      </c>
      <c r="E34" s="8" t="s">
        <v>20</v>
      </c>
    </row>
    <row r="35" spans="1:5" s="9" customFormat="1" ht="15" customHeight="1" x14ac:dyDescent="0.25">
      <c r="A35" s="5" t="s">
        <v>21</v>
      </c>
      <c r="B35" s="6">
        <v>62226620908</v>
      </c>
      <c r="C35" s="6" t="s">
        <v>4</v>
      </c>
      <c r="D35" s="7">
        <f>21.85+16.78+218.6+29.95+15.16+23.82+14.5+4.51+53.66+6.54+186.01+134.26</f>
        <v>725.6400000000001</v>
      </c>
      <c r="E35" s="8" t="s">
        <v>22</v>
      </c>
    </row>
    <row r="36" spans="1:5" s="9" customFormat="1" ht="30" customHeight="1" x14ac:dyDescent="0.25">
      <c r="A36" s="34" t="s">
        <v>48</v>
      </c>
      <c r="B36" s="35"/>
      <c r="C36" s="36"/>
      <c r="D36" s="4">
        <f>D34+D35</f>
        <v>3379.1900000000005</v>
      </c>
      <c r="E36" s="15"/>
    </row>
    <row r="37" spans="1:5" s="9" customFormat="1" ht="30" customHeight="1" x14ac:dyDescent="0.25">
      <c r="A37" s="30" t="s">
        <v>98</v>
      </c>
      <c r="B37" s="60">
        <v>80201525824</v>
      </c>
      <c r="C37" s="6" t="s">
        <v>10</v>
      </c>
      <c r="D37" s="3">
        <f>68.53+26.08+31.65</f>
        <v>126.25999999999999</v>
      </c>
      <c r="E37" s="28" t="s">
        <v>87</v>
      </c>
    </row>
    <row r="38" spans="1:5" x14ac:dyDescent="0.25">
      <c r="A38" s="34" t="s">
        <v>99</v>
      </c>
      <c r="B38" s="37"/>
      <c r="C38" s="38"/>
      <c r="D38" s="4">
        <f>D37</f>
        <v>126.25999999999999</v>
      </c>
      <c r="E38" s="15"/>
    </row>
    <row r="39" spans="1:5" ht="30" customHeight="1" x14ac:dyDescent="0.25">
      <c r="A39" s="30" t="s">
        <v>24</v>
      </c>
      <c r="B39" s="1">
        <v>71981294715</v>
      </c>
      <c r="C39" s="1" t="s">
        <v>25</v>
      </c>
      <c r="D39" s="3">
        <v>194.38</v>
      </c>
      <c r="E39" s="28" t="s">
        <v>5</v>
      </c>
    </row>
    <row r="40" spans="1:5" ht="15" customHeight="1" x14ac:dyDescent="0.25">
      <c r="A40" s="34" t="s">
        <v>49</v>
      </c>
      <c r="B40" s="37"/>
      <c r="C40" s="38"/>
      <c r="D40" s="4">
        <f>D39</f>
        <v>194.38</v>
      </c>
      <c r="E40" s="15"/>
    </row>
    <row r="41" spans="1:5" ht="30" customHeight="1" x14ac:dyDescent="0.25">
      <c r="A41" s="30" t="s">
        <v>100</v>
      </c>
      <c r="B41" s="1">
        <v>76842508189</v>
      </c>
      <c r="C41" s="1" t="s">
        <v>4</v>
      </c>
      <c r="D41" s="3">
        <v>5621.42</v>
      </c>
      <c r="E41" s="28" t="s">
        <v>20</v>
      </c>
    </row>
    <row r="42" spans="1:5" x14ac:dyDescent="0.25">
      <c r="A42" s="34" t="s">
        <v>101</v>
      </c>
      <c r="B42" s="37"/>
      <c r="C42" s="38"/>
      <c r="D42" s="4">
        <f>D41</f>
        <v>5621.42</v>
      </c>
      <c r="E42" s="15"/>
    </row>
    <row r="43" spans="1:5" ht="30" customHeight="1" x14ac:dyDescent="0.25">
      <c r="A43" s="30" t="s">
        <v>46</v>
      </c>
      <c r="B43" s="1">
        <v>49241883570</v>
      </c>
      <c r="C43" s="1" t="s">
        <v>10</v>
      </c>
      <c r="D43" s="3">
        <f>440.16</f>
        <v>440.16</v>
      </c>
      <c r="E43" s="28" t="s">
        <v>64</v>
      </c>
    </row>
    <row r="44" spans="1:5" x14ac:dyDescent="0.25">
      <c r="A44" s="34" t="s">
        <v>50</v>
      </c>
      <c r="B44" s="37"/>
      <c r="C44" s="38"/>
      <c r="D44" s="4">
        <f>D43</f>
        <v>440.16</v>
      </c>
      <c r="E44" s="15"/>
    </row>
    <row r="45" spans="1:5" x14ac:dyDescent="0.25">
      <c r="A45" s="30" t="s">
        <v>102</v>
      </c>
      <c r="B45" s="1">
        <v>27096844021</v>
      </c>
      <c r="C45" s="1" t="s">
        <v>4</v>
      </c>
      <c r="D45" s="3">
        <v>226.25</v>
      </c>
      <c r="E45" s="28" t="s">
        <v>30</v>
      </c>
    </row>
    <row r="46" spans="1:5" x14ac:dyDescent="0.25">
      <c r="A46" s="34" t="s">
        <v>103</v>
      </c>
      <c r="B46" s="35"/>
      <c r="C46" s="36"/>
      <c r="D46" s="4">
        <f>D45</f>
        <v>226.25</v>
      </c>
      <c r="E46" s="15"/>
    </row>
    <row r="47" spans="1:5" ht="30" customHeight="1" x14ac:dyDescent="0.25">
      <c r="A47" s="30" t="s">
        <v>104</v>
      </c>
      <c r="B47" s="61">
        <v>60959154399</v>
      </c>
      <c r="C47" s="1" t="s">
        <v>4</v>
      </c>
      <c r="D47" s="3">
        <v>69.989999999999995</v>
      </c>
      <c r="E47" s="28" t="s">
        <v>88</v>
      </c>
    </row>
    <row r="48" spans="1:5" x14ac:dyDescent="0.25">
      <c r="A48" s="34" t="s">
        <v>105</v>
      </c>
      <c r="B48" s="37"/>
      <c r="C48" s="38"/>
      <c r="D48" s="4">
        <f>D47</f>
        <v>69.989999999999995</v>
      </c>
      <c r="E48" s="15"/>
    </row>
    <row r="49" spans="1:5" ht="45" x14ac:dyDescent="0.25">
      <c r="A49" s="30" t="s">
        <v>106</v>
      </c>
      <c r="B49" s="1"/>
      <c r="C49" s="1" t="s">
        <v>10</v>
      </c>
      <c r="D49" s="3">
        <v>60</v>
      </c>
      <c r="E49" s="28" t="s">
        <v>107</v>
      </c>
    </row>
    <row r="50" spans="1:5" x14ac:dyDescent="0.25">
      <c r="A50" s="34" t="s">
        <v>108</v>
      </c>
      <c r="B50" s="37"/>
      <c r="C50" s="38"/>
      <c r="D50" s="4">
        <f>D49</f>
        <v>60</v>
      </c>
      <c r="E50" s="15"/>
    </row>
    <row r="51" spans="1:5" ht="30" customHeight="1" x14ac:dyDescent="0.25">
      <c r="A51" s="30" t="s">
        <v>27</v>
      </c>
      <c r="B51" s="1">
        <v>22361751585</v>
      </c>
      <c r="C51" s="1" t="s">
        <v>4</v>
      </c>
      <c r="D51" s="3">
        <v>44.45</v>
      </c>
      <c r="E51" s="28" t="s">
        <v>5</v>
      </c>
    </row>
    <row r="52" spans="1:5" x14ac:dyDescent="0.25">
      <c r="A52" s="34" t="s">
        <v>51</v>
      </c>
      <c r="B52" s="37"/>
      <c r="C52" s="38"/>
      <c r="D52" s="4">
        <f>D51</f>
        <v>44.45</v>
      </c>
      <c r="E52" s="15"/>
    </row>
    <row r="53" spans="1:5" ht="30" customHeight="1" x14ac:dyDescent="0.25">
      <c r="A53" s="30" t="s">
        <v>109</v>
      </c>
      <c r="B53" s="62">
        <v>38967655335</v>
      </c>
      <c r="C53" s="1" t="s">
        <v>4</v>
      </c>
      <c r="D53" s="3">
        <v>64</v>
      </c>
      <c r="E53" s="28" t="s">
        <v>22</v>
      </c>
    </row>
    <row r="54" spans="1:5" x14ac:dyDescent="0.25">
      <c r="A54" s="30" t="s">
        <v>109</v>
      </c>
      <c r="B54" s="63">
        <v>38967655335</v>
      </c>
      <c r="C54" s="1" t="s">
        <v>4</v>
      </c>
      <c r="D54" s="3">
        <f>13700.89+20109.34+4487.53</f>
        <v>38297.759999999995</v>
      </c>
      <c r="E54" s="28" t="s">
        <v>110</v>
      </c>
    </row>
    <row r="55" spans="1:5" x14ac:dyDescent="0.25">
      <c r="A55" s="34" t="s">
        <v>111</v>
      </c>
      <c r="B55" s="37"/>
      <c r="C55" s="38"/>
      <c r="D55" s="4">
        <f>D53+D54</f>
        <v>38361.759999999995</v>
      </c>
      <c r="E55" s="15"/>
    </row>
    <row r="56" spans="1:5" ht="15" customHeight="1" x14ac:dyDescent="0.25">
      <c r="A56" s="30" t="s">
        <v>112</v>
      </c>
      <c r="B56" s="60">
        <v>64558752667</v>
      </c>
      <c r="C56" s="1" t="s">
        <v>10</v>
      </c>
      <c r="D56" s="3">
        <f>654.55</f>
        <v>654.54999999999995</v>
      </c>
      <c r="E56" s="28" t="s">
        <v>6</v>
      </c>
    </row>
    <row r="57" spans="1:5" ht="30" customHeight="1" x14ac:dyDescent="0.25">
      <c r="A57" s="34" t="s">
        <v>113</v>
      </c>
      <c r="B57" s="37"/>
      <c r="C57" s="38"/>
      <c r="D57" s="4">
        <f>D56</f>
        <v>654.54999999999995</v>
      </c>
      <c r="E57" s="15"/>
    </row>
    <row r="58" spans="1:5" ht="30" x14ac:dyDescent="0.25">
      <c r="A58" s="30" t="s">
        <v>28</v>
      </c>
      <c r="B58" s="2" t="s">
        <v>29</v>
      </c>
      <c r="C58" s="1" t="s">
        <v>10</v>
      </c>
      <c r="D58" s="3">
        <f>183.3+234.16+135.8</f>
        <v>553.26</v>
      </c>
      <c r="E58" s="28" t="s">
        <v>22</v>
      </c>
    </row>
    <row r="59" spans="1:5" x14ac:dyDescent="0.25">
      <c r="A59" s="34" t="s">
        <v>52</v>
      </c>
      <c r="B59" s="37"/>
      <c r="C59" s="38"/>
      <c r="D59" s="4">
        <f>D58</f>
        <v>553.26</v>
      </c>
      <c r="E59" s="15"/>
    </row>
    <row r="60" spans="1:5" ht="30" x14ac:dyDescent="0.25">
      <c r="A60" s="29" t="s">
        <v>73</v>
      </c>
      <c r="B60" s="21" t="s">
        <v>89</v>
      </c>
      <c r="C60" s="18" t="s">
        <v>4</v>
      </c>
      <c r="D60" s="19">
        <v>42</v>
      </c>
      <c r="E60" s="33" t="s">
        <v>87</v>
      </c>
    </row>
    <row r="61" spans="1:5" ht="30" customHeight="1" x14ac:dyDescent="0.25">
      <c r="A61" s="41" t="s">
        <v>74</v>
      </c>
      <c r="B61" s="42"/>
      <c r="C61" s="43"/>
      <c r="D61" s="20">
        <f>D60</f>
        <v>42</v>
      </c>
      <c r="E61" s="32"/>
    </row>
    <row r="62" spans="1:5" ht="30" x14ac:dyDescent="0.25">
      <c r="A62" s="30" t="s">
        <v>114</v>
      </c>
      <c r="B62" s="1" t="s">
        <v>115</v>
      </c>
      <c r="C62" s="1" t="s">
        <v>115</v>
      </c>
      <c r="D62" s="3">
        <f>1035.29+76.88+3998.1+472.63+70.59+121.54+176.08+97.93+1543</f>
        <v>7592.0400000000009</v>
      </c>
      <c r="E62" s="28" t="s">
        <v>20</v>
      </c>
    </row>
    <row r="63" spans="1:5" ht="30" customHeight="1" x14ac:dyDescent="0.25">
      <c r="A63" s="34" t="s">
        <v>116</v>
      </c>
      <c r="B63" s="35"/>
      <c r="C63" s="36"/>
      <c r="D63" s="4">
        <f>D62</f>
        <v>7592.0400000000009</v>
      </c>
      <c r="E63" s="15"/>
    </row>
    <row r="64" spans="1:5" x14ac:dyDescent="0.25">
      <c r="A64" s="30" t="s">
        <v>31</v>
      </c>
      <c r="B64" s="1">
        <v>44138062462</v>
      </c>
      <c r="C64" s="1" t="s">
        <v>23</v>
      </c>
      <c r="D64" s="3">
        <f>907.46+1369.46+1404.55+810.9+149.1</f>
        <v>4641.47</v>
      </c>
      <c r="E64" s="28" t="s">
        <v>20</v>
      </c>
    </row>
    <row r="65" spans="1:7" ht="30" customHeight="1" x14ac:dyDescent="0.25">
      <c r="A65" s="34" t="s">
        <v>53</v>
      </c>
      <c r="B65" s="37"/>
      <c r="C65" s="38"/>
      <c r="D65" s="4">
        <f>D64</f>
        <v>4641.47</v>
      </c>
      <c r="E65" s="15"/>
    </row>
    <row r="66" spans="1:7" ht="30" x14ac:dyDescent="0.25">
      <c r="A66" s="30" t="s">
        <v>47</v>
      </c>
      <c r="B66" s="1">
        <v>64546066176</v>
      </c>
      <c r="C66" s="1" t="s">
        <v>4</v>
      </c>
      <c r="D66" s="3">
        <v>178.36</v>
      </c>
      <c r="E66" s="28" t="s">
        <v>22</v>
      </c>
    </row>
    <row r="67" spans="1:7" ht="30" customHeight="1" x14ac:dyDescent="0.25">
      <c r="A67" s="30" t="s">
        <v>47</v>
      </c>
      <c r="B67" s="1">
        <v>64546066176</v>
      </c>
      <c r="C67" s="1" t="s">
        <v>4</v>
      </c>
      <c r="D67" s="3">
        <v>22068.880000000001</v>
      </c>
      <c r="E67" s="28" t="s">
        <v>110</v>
      </c>
    </row>
    <row r="68" spans="1:7" ht="15" customHeight="1" x14ac:dyDescent="0.25">
      <c r="A68" s="39" t="s">
        <v>54</v>
      </c>
      <c r="B68" s="40"/>
      <c r="C68" s="40"/>
      <c r="D68" s="4">
        <f>D66+D67</f>
        <v>22247.24</v>
      </c>
      <c r="E68" s="15"/>
    </row>
    <row r="69" spans="1:7" ht="30" customHeight="1" x14ac:dyDescent="0.25">
      <c r="A69" s="29" t="s">
        <v>117</v>
      </c>
      <c r="B69" s="21" t="s">
        <v>118</v>
      </c>
      <c r="C69" s="18" t="s">
        <v>4</v>
      </c>
      <c r="D69" s="19">
        <v>27.48</v>
      </c>
      <c r="E69" s="33" t="s">
        <v>30</v>
      </c>
    </row>
    <row r="70" spans="1:7" x14ac:dyDescent="0.25">
      <c r="A70" s="41" t="s">
        <v>119</v>
      </c>
      <c r="B70" s="42"/>
      <c r="C70" s="43"/>
      <c r="D70" s="20">
        <f>D69</f>
        <v>27.48</v>
      </c>
      <c r="E70" s="32"/>
    </row>
    <row r="71" spans="1:7" ht="30" customHeight="1" x14ac:dyDescent="0.25">
      <c r="A71" s="33" t="s">
        <v>67</v>
      </c>
      <c r="B71" s="21" t="s">
        <v>69</v>
      </c>
      <c r="C71" s="18" t="s">
        <v>70</v>
      </c>
      <c r="D71" s="19">
        <f>286.34+81.96+592.68+176.56+10.43+796.81+95.45+566.64+962.2+415.44+973.61</f>
        <v>4958.12</v>
      </c>
      <c r="E71" s="33" t="s">
        <v>20</v>
      </c>
    </row>
    <row r="72" spans="1:7" x14ac:dyDescent="0.25">
      <c r="A72" s="49" t="s">
        <v>68</v>
      </c>
      <c r="B72" s="50"/>
      <c r="C72" s="50"/>
      <c r="D72" s="20">
        <f>D71</f>
        <v>4958.12</v>
      </c>
      <c r="E72" s="32"/>
    </row>
    <row r="73" spans="1:7" ht="30" customHeight="1" x14ac:dyDescent="0.25">
      <c r="A73" s="29" t="s">
        <v>120</v>
      </c>
      <c r="B73" s="63">
        <v>61452840082</v>
      </c>
      <c r="C73" s="18" t="s">
        <v>4</v>
      </c>
      <c r="D73" s="19">
        <v>141.96</v>
      </c>
      <c r="E73" s="33" t="s">
        <v>84</v>
      </c>
    </row>
    <row r="74" spans="1:7" ht="30" customHeight="1" x14ac:dyDescent="0.25">
      <c r="A74" s="44" t="s">
        <v>121</v>
      </c>
      <c r="B74" s="45"/>
      <c r="C74" s="45"/>
      <c r="D74" s="20">
        <f>D73</f>
        <v>141.96</v>
      </c>
      <c r="E74" s="32"/>
    </row>
    <row r="75" spans="1:7" ht="30" x14ac:dyDescent="0.25">
      <c r="A75" s="29" t="s">
        <v>75</v>
      </c>
      <c r="B75" s="21" t="s">
        <v>81</v>
      </c>
      <c r="C75" s="18" t="s">
        <v>82</v>
      </c>
      <c r="D75" s="19">
        <v>277.5</v>
      </c>
      <c r="E75" s="28" t="s">
        <v>87</v>
      </c>
    </row>
    <row r="76" spans="1:7" ht="30" customHeight="1" x14ac:dyDescent="0.25">
      <c r="A76" s="44" t="s">
        <v>76</v>
      </c>
      <c r="B76" s="45"/>
      <c r="C76" s="45"/>
      <c r="D76" s="20">
        <f>D75</f>
        <v>277.5</v>
      </c>
      <c r="E76" s="32"/>
    </row>
    <row r="77" spans="1:7" ht="45" x14ac:dyDescent="0.25">
      <c r="A77" s="29" t="s">
        <v>77</v>
      </c>
      <c r="B77" s="18">
        <v>82511736380</v>
      </c>
      <c r="C77" s="18" t="s">
        <v>4</v>
      </c>
      <c r="D77" s="19">
        <v>77.66</v>
      </c>
      <c r="E77" s="33" t="s">
        <v>85</v>
      </c>
    </row>
    <row r="78" spans="1:7" s="22" customFormat="1" ht="30" customHeight="1" x14ac:dyDescent="0.25">
      <c r="A78" s="31" t="s">
        <v>78</v>
      </c>
      <c r="B78" s="24"/>
      <c r="C78" s="25"/>
      <c r="D78" s="20">
        <f>D77</f>
        <v>77.66</v>
      </c>
      <c r="E78" s="32"/>
    </row>
    <row r="79" spans="1:7" s="22" customFormat="1" x14ac:dyDescent="0.25">
      <c r="A79" s="29" t="s">
        <v>122</v>
      </c>
      <c r="B79" s="18">
        <v>21523879111</v>
      </c>
      <c r="C79" s="18" t="s">
        <v>4</v>
      </c>
      <c r="D79" s="19">
        <v>499.9</v>
      </c>
      <c r="E79" s="33" t="s">
        <v>86</v>
      </c>
    </row>
    <row r="80" spans="1:7" s="22" customFormat="1" ht="30" customHeight="1" x14ac:dyDescent="0.25">
      <c r="A80" s="31" t="s">
        <v>123</v>
      </c>
      <c r="B80" s="24"/>
      <c r="C80" s="25"/>
      <c r="D80" s="20">
        <f>D79</f>
        <v>499.9</v>
      </c>
      <c r="E80" s="32"/>
      <c r="G80" s="23"/>
    </row>
    <row r="81" spans="1:5" s="22" customFormat="1" x14ac:dyDescent="0.25">
      <c r="A81" s="29" t="s">
        <v>124</v>
      </c>
      <c r="B81" s="18">
        <v>47625429199</v>
      </c>
      <c r="C81" s="18" t="s">
        <v>125</v>
      </c>
      <c r="D81" s="19">
        <v>342</v>
      </c>
      <c r="E81" s="33" t="s">
        <v>16</v>
      </c>
    </row>
    <row r="82" spans="1:5" ht="30" customHeight="1" x14ac:dyDescent="0.25">
      <c r="A82" s="44" t="s">
        <v>126</v>
      </c>
      <c r="B82" s="45"/>
      <c r="C82" s="45"/>
      <c r="D82" s="20">
        <f>D81</f>
        <v>342</v>
      </c>
      <c r="E82" s="32"/>
    </row>
    <row r="83" spans="1:5" x14ac:dyDescent="0.25">
      <c r="A83" s="29" t="s">
        <v>127</v>
      </c>
      <c r="B83" s="18"/>
      <c r="C83" s="18"/>
      <c r="D83" s="19">
        <v>160</v>
      </c>
      <c r="E83" s="33" t="s">
        <v>128</v>
      </c>
    </row>
    <row r="84" spans="1:5" ht="30" customHeight="1" x14ac:dyDescent="0.25">
      <c r="A84" s="44" t="s">
        <v>129</v>
      </c>
      <c r="B84" s="45"/>
      <c r="C84" s="45"/>
      <c r="D84" s="20">
        <f>D83</f>
        <v>160</v>
      </c>
      <c r="E84" s="32"/>
    </row>
    <row r="85" spans="1:5" ht="30" x14ac:dyDescent="0.25">
      <c r="A85" s="30" t="s">
        <v>79</v>
      </c>
      <c r="B85" s="1">
        <v>75508100288</v>
      </c>
      <c r="C85" s="1" t="s">
        <v>4</v>
      </c>
      <c r="D85" s="3">
        <v>235</v>
      </c>
      <c r="E85" s="28" t="s">
        <v>84</v>
      </c>
    </row>
    <row r="86" spans="1:5" ht="30" customHeight="1" x14ac:dyDescent="0.25">
      <c r="A86" s="34" t="s">
        <v>80</v>
      </c>
      <c r="B86" s="35"/>
      <c r="C86" s="36"/>
      <c r="D86" s="4">
        <f>D85</f>
        <v>235</v>
      </c>
      <c r="E86" s="15"/>
    </row>
    <row r="87" spans="1:5" ht="30" x14ac:dyDescent="0.25">
      <c r="A87" s="30" t="s">
        <v>130</v>
      </c>
      <c r="B87" s="61">
        <v>20257722022</v>
      </c>
      <c r="C87" s="1" t="s">
        <v>10</v>
      </c>
      <c r="D87" s="3">
        <v>975</v>
      </c>
      <c r="E87" s="28" t="s">
        <v>131</v>
      </c>
    </row>
    <row r="88" spans="1:5" ht="30" customHeight="1" x14ac:dyDescent="0.25">
      <c r="A88" s="34" t="s">
        <v>132</v>
      </c>
      <c r="B88" s="35"/>
      <c r="C88" s="36"/>
      <c r="D88" s="4">
        <f>D87</f>
        <v>975</v>
      </c>
      <c r="E88" s="15"/>
    </row>
    <row r="89" spans="1:5" x14ac:dyDescent="0.25">
      <c r="A89" s="30" t="s">
        <v>133</v>
      </c>
      <c r="B89" s="1">
        <v>53758270528</v>
      </c>
      <c r="C89" s="1" t="s">
        <v>10</v>
      </c>
      <c r="D89" s="3">
        <f>321.75+211.75+220</f>
        <v>753.5</v>
      </c>
      <c r="E89" s="28" t="s">
        <v>20</v>
      </c>
    </row>
    <row r="90" spans="1:5" ht="30" customHeight="1" x14ac:dyDescent="0.25">
      <c r="A90" s="34" t="s">
        <v>134</v>
      </c>
      <c r="B90" s="37"/>
      <c r="C90" s="38"/>
      <c r="D90" s="4">
        <f>D89</f>
        <v>753.5</v>
      </c>
      <c r="E90" s="15"/>
    </row>
    <row r="91" spans="1:5" ht="30" x14ac:dyDescent="0.25">
      <c r="A91" s="30" t="s">
        <v>135</v>
      </c>
      <c r="B91" s="63">
        <v>89077533639</v>
      </c>
      <c r="C91" s="1" t="s">
        <v>4</v>
      </c>
      <c r="D91" s="3">
        <v>134.88999999999999</v>
      </c>
      <c r="E91" s="28" t="s">
        <v>22</v>
      </c>
    </row>
    <row r="92" spans="1:5" ht="30" customHeight="1" x14ac:dyDescent="0.25">
      <c r="A92" s="34" t="s">
        <v>136</v>
      </c>
      <c r="B92" s="37"/>
      <c r="C92" s="38"/>
      <c r="D92" s="4">
        <f>D91</f>
        <v>134.88999999999999</v>
      </c>
      <c r="E92" s="15"/>
    </row>
    <row r="93" spans="1:5" ht="30" x14ac:dyDescent="0.25">
      <c r="A93" s="30" t="s">
        <v>137</v>
      </c>
      <c r="B93" s="64">
        <v>56566580479</v>
      </c>
      <c r="C93" s="1" t="s">
        <v>138</v>
      </c>
      <c r="D93" s="3">
        <v>82.85</v>
      </c>
      <c r="E93" s="33" t="s">
        <v>128</v>
      </c>
    </row>
    <row r="94" spans="1:5" ht="30" customHeight="1" x14ac:dyDescent="0.25">
      <c r="A94" s="34" t="s">
        <v>139</v>
      </c>
      <c r="B94" s="37"/>
      <c r="C94" s="38"/>
      <c r="D94" s="4">
        <f>D93</f>
        <v>82.85</v>
      </c>
      <c r="E94" s="15"/>
    </row>
    <row r="95" spans="1:5" x14ac:dyDescent="0.25">
      <c r="A95" s="30" t="s">
        <v>140</v>
      </c>
      <c r="B95" s="61">
        <v>40095595710</v>
      </c>
      <c r="C95" s="1" t="s">
        <v>141</v>
      </c>
      <c r="D95" s="3">
        <v>919.5</v>
      </c>
      <c r="E95" s="33" t="s">
        <v>128</v>
      </c>
    </row>
    <row r="96" spans="1:5" ht="30.75" customHeight="1" x14ac:dyDescent="0.25">
      <c r="A96" s="34" t="s">
        <v>142</v>
      </c>
      <c r="B96" s="37"/>
      <c r="C96" s="38"/>
      <c r="D96" s="4">
        <f>D95</f>
        <v>919.5</v>
      </c>
      <c r="E96" s="15"/>
    </row>
    <row r="97" spans="1:13" ht="16.5" customHeight="1" x14ac:dyDescent="0.25">
      <c r="A97" s="30" t="s">
        <v>143</v>
      </c>
      <c r="B97" s="61">
        <v>71623616932</v>
      </c>
      <c r="C97" s="1" t="s">
        <v>4</v>
      </c>
      <c r="D97" s="3">
        <v>115.53</v>
      </c>
      <c r="E97" s="33" t="s">
        <v>30</v>
      </c>
    </row>
    <row r="98" spans="1:13" x14ac:dyDescent="0.25">
      <c r="A98" s="34" t="s">
        <v>144</v>
      </c>
      <c r="B98" s="37"/>
      <c r="C98" s="38"/>
      <c r="D98" s="4">
        <f>D97</f>
        <v>115.53</v>
      </c>
      <c r="E98" s="15"/>
    </row>
    <row r="99" spans="1:13" ht="30" x14ac:dyDescent="0.25">
      <c r="A99" s="30" t="s">
        <v>145</v>
      </c>
      <c r="B99" s="61"/>
      <c r="C99" s="1" t="s">
        <v>10</v>
      </c>
      <c r="D99" s="3">
        <v>150</v>
      </c>
      <c r="E99" s="33" t="s">
        <v>22</v>
      </c>
    </row>
    <row r="100" spans="1:13" x14ac:dyDescent="0.25">
      <c r="A100" s="34" t="s">
        <v>146</v>
      </c>
      <c r="B100" s="37"/>
      <c r="C100" s="38"/>
      <c r="D100" s="4">
        <f>D99</f>
        <v>150</v>
      </c>
      <c r="E100" s="15"/>
    </row>
    <row r="101" spans="1:13" s="14" customFormat="1" ht="30" x14ac:dyDescent="0.25">
      <c r="A101" s="30" t="s">
        <v>147</v>
      </c>
      <c r="B101" s="61"/>
      <c r="C101" s="1" t="s">
        <v>10</v>
      </c>
      <c r="D101" s="3">
        <v>850</v>
      </c>
      <c r="E101" s="33" t="s">
        <v>64</v>
      </c>
    </row>
    <row r="102" spans="1:13" ht="15" customHeight="1" x14ac:dyDescent="0.25">
      <c r="A102" s="34" t="s">
        <v>148</v>
      </c>
      <c r="B102" s="37"/>
      <c r="C102" s="38"/>
      <c r="D102" s="4">
        <f>D101</f>
        <v>850</v>
      </c>
      <c r="E102" s="15"/>
    </row>
    <row r="103" spans="1:13" ht="15" customHeight="1" x14ac:dyDescent="0.25">
      <c r="A103" s="30" t="s">
        <v>149</v>
      </c>
      <c r="B103" s="61">
        <v>28972867079</v>
      </c>
      <c r="C103" s="1" t="s">
        <v>150</v>
      </c>
      <c r="D103" s="3">
        <v>184</v>
      </c>
      <c r="E103" s="33" t="s">
        <v>20</v>
      </c>
      <c r="I103" s="27"/>
    </row>
    <row r="104" spans="1:13" ht="15" customHeight="1" x14ac:dyDescent="0.25">
      <c r="A104" s="34" t="s">
        <v>151</v>
      </c>
      <c r="B104" s="37"/>
      <c r="C104" s="38"/>
      <c r="D104" s="4">
        <f>D103</f>
        <v>184</v>
      </c>
      <c r="E104" s="15"/>
      <c r="I104" s="27"/>
      <c r="M104" s="16"/>
    </row>
    <row r="105" spans="1:13" ht="15" customHeight="1" x14ac:dyDescent="0.25">
      <c r="A105" s="30" t="s">
        <v>152</v>
      </c>
      <c r="B105" s="61"/>
      <c r="C105" s="1" t="s">
        <v>153</v>
      </c>
      <c r="D105" s="3">
        <v>70</v>
      </c>
      <c r="E105" s="33" t="s">
        <v>30</v>
      </c>
    </row>
    <row r="106" spans="1:13" ht="15" customHeight="1" x14ac:dyDescent="0.25">
      <c r="A106" s="34" t="s">
        <v>154</v>
      </c>
      <c r="B106" s="37"/>
      <c r="C106" s="38"/>
      <c r="D106" s="4">
        <f>D105</f>
        <v>70</v>
      </c>
      <c r="E106" s="15"/>
      <c r="I106" s="26"/>
    </row>
    <row r="107" spans="1:13" ht="15" customHeight="1" x14ac:dyDescent="0.25">
      <c r="A107" s="46" t="s">
        <v>155</v>
      </c>
      <c r="B107" s="47"/>
      <c r="C107" s="48"/>
      <c r="D107" s="11">
        <f>D10+D12+D14+D16+D18+D20+D22+D24+D26+D29+D31+D33+D36+D38+D40+D42+D44+D46+D48+D50+D52+D55+D57+D59+D61+D63+D65+D68+D70+D72+D74+D76+D78+D80+D82+D84+D86+D88+D90+D92+D94+D96+D98+D100+D102+D104+D106</f>
        <v>98617.400000000009</v>
      </c>
      <c r="E107" s="12"/>
    </row>
    <row r="109" spans="1:13" x14ac:dyDescent="0.25">
      <c r="I109" s="27"/>
    </row>
    <row r="110" spans="1:13" x14ac:dyDescent="0.25">
      <c r="A110" s="17" t="s">
        <v>58</v>
      </c>
      <c r="I110" s="26"/>
      <c r="M110" s="26"/>
    </row>
    <row r="111" spans="1:13" x14ac:dyDescent="0.25">
      <c r="A111" s="10" t="s">
        <v>44</v>
      </c>
      <c r="B111" s="54" t="s">
        <v>2</v>
      </c>
      <c r="C111" s="37"/>
      <c r="D111" s="37"/>
      <c r="E111" s="38"/>
    </row>
    <row r="112" spans="1:13" x14ac:dyDescent="0.25">
      <c r="A112" s="3">
        <v>1966.68</v>
      </c>
      <c r="B112" s="57" t="s">
        <v>16</v>
      </c>
      <c r="C112" s="58"/>
      <c r="D112" s="58"/>
      <c r="E112" s="59"/>
    </row>
    <row r="113" spans="1:5" x14ac:dyDescent="0.25">
      <c r="A113" s="3">
        <v>560</v>
      </c>
      <c r="B113" s="57" t="s">
        <v>128</v>
      </c>
      <c r="C113" s="58"/>
      <c r="D113" s="58"/>
      <c r="E113" s="59"/>
    </row>
    <row r="114" spans="1:5" x14ac:dyDescent="0.25">
      <c r="A114" s="3">
        <v>1132.8499999999999</v>
      </c>
      <c r="B114" s="57" t="s">
        <v>156</v>
      </c>
      <c r="C114" s="58"/>
      <c r="D114" s="58"/>
      <c r="E114" s="59"/>
    </row>
    <row r="115" spans="1:5" x14ac:dyDescent="0.25">
      <c r="A115" s="3">
        <v>10495.1</v>
      </c>
      <c r="B115" s="57" t="s">
        <v>60</v>
      </c>
      <c r="C115" s="58"/>
      <c r="D115" s="58"/>
      <c r="E115" s="59"/>
    </row>
    <row r="116" spans="1:5" x14ac:dyDescent="0.25">
      <c r="A116" s="3">
        <f>272682.25+16196.41+2808+1832.86+5216.62</f>
        <v>298736.13999999996</v>
      </c>
      <c r="B116" s="55" t="s">
        <v>45</v>
      </c>
      <c r="C116" s="56"/>
      <c r="D116" s="56"/>
      <c r="E116" s="56"/>
    </row>
    <row r="117" spans="1:5" x14ac:dyDescent="0.25">
      <c r="A117" s="3">
        <f>44992.58+2672.4+463.32+860.76+302.43</f>
        <v>49291.490000000005</v>
      </c>
      <c r="B117" s="55" t="s">
        <v>56</v>
      </c>
      <c r="C117" s="56"/>
      <c r="D117" s="56"/>
      <c r="E117" s="56"/>
    </row>
    <row r="118" spans="1:5" x14ac:dyDescent="0.25">
      <c r="A118" s="3">
        <f>9510.41+373.33+61.86+427.34</f>
        <v>10372.94</v>
      </c>
      <c r="B118" s="55" t="s">
        <v>34</v>
      </c>
      <c r="C118" s="56"/>
      <c r="D118" s="56"/>
      <c r="E118" s="56"/>
    </row>
    <row r="119" spans="1:5" x14ac:dyDescent="0.25">
      <c r="A119" s="13">
        <f>SUM(A112:A118)</f>
        <v>372555.19999999995</v>
      </c>
      <c r="B119" s="51" t="s">
        <v>155</v>
      </c>
      <c r="C119" s="52"/>
      <c r="D119" s="52"/>
      <c r="E119" s="53"/>
    </row>
  </sheetData>
  <mergeCells count="55">
    <mergeCell ref="B116:E116"/>
    <mergeCell ref="B117:E117"/>
    <mergeCell ref="B118:E118"/>
    <mergeCell ref="B119:E119"/>
    <mergeCell ref="B111:E111"/>
    <mergeCell ref="B112:E112"/>
    <mergeCell ref="B113:E113"/>
    <mergeCell ref="B114:E114"/>
    <mergeCell ref="B115:E115"/>
    <mergeCell ref="A100:C100"/>
    <mergeCell ref="A102:C102"/>
    <mergeCell ref="A104:C104"/>
    <mergeCell ref="A106:C106"/>
    <mergeCell ref="A107:C107"/>
    <mergeCell ref="A88:C88"/>
    <mergeCell ref="A90:C90"/>
    <mergeCell ref="A92:C92"/>
    <mergeCell ref="A94:C94"/>
    <mergeCell ref="A96:C96"/>
    <mergeCell ref="A74:C74"/>
    <mergeCell ref="A76:C76"/>
    <mergeCell ref="A82:C82"/>
    <mergeCell ref="A84:C84"/>
    <mergeCell ref="A86:C86"/>
    <mergeCell ref="A36:C36"/>
    <mergeCell ref="A55:C55"/>
    <mergeCell ref="A57:C57"/>
    <mergeCell ref="A59:C59"/>
    <mergeCell ref="A61:C61"/>
    <mergeCell ref="A50:C50"/>
    <mergeCell ref="A52:C52"/>
    <mergeCell ref="A98:C98"/>
    <mergeCell ref="A63:C63"/>
    <mergeCell ref="A65:C65"/>
    <mergeCell ref="A20:C20"/>
    <mergeCell ref="A22:C22"/>
    <mergeCell ref="A24:C24"/>
    <mergeCell ref="A26:C26"/>
    <mergeCell ref="A33:C33"/>
    <mergeCell ref="A31:C31"/>
    <mergeCell ref="A29:C29"/>
    <mergeCell ref="A10:C10"/>
    <mergeCell ref="A12:C12"/>
    <mergeCell ref="A14:C14"/>
    <mergeCell ref="A16:C16"/>
    <mergeCell ref="A18:C18"/>
    <mergeCell ref="A70:C70"/>
    <mergeCell ref="A68:C68"/>
    <mergeCell ref="A40:C40"/>
    <mergeCell ref="A42:C42"/>
    <mergeCell ref="A44:C44"/>
    <mergeCell ref="A38:C38"/>
    <mergeCell ref="A72:C72"/>
    <mergeCell ref="A46:C46"/>
    <mergeCell ref="A48:C48"/>
  </mergeCells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TRAVANJ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2025-11-03T09:30:01Z</dcterms:modified>
</cp:coreProperties>
</file>