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3\01.01.-31.12.2023\IZVRŠENJE FINANCIJSKOG PLANA\"/>
    </mc:Choice>
  </mc:AlternateContent>
  <bookViews>
    <workbookView xWindow="0" yWindow="0" windowWidth="28800" windowHeight="12330" activeTab="6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rashoda'!$A$12:$I$118</definedName>
    <definedName name="_xlnm._FilterDatabase" localSheetId="6" hidden="1">'POSEBNI DIO'!$A$11:$M$545</definedName>
    <definedName name="_xlnm.Print_Titles" localSheetId="1">' Račun prihoda i rashoda'!$9:$9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2" l="1"/>
  <c r="F53" i="12"/>
  <c r="F52" i="12" s="1"/>
  <c r="F41" i="12"/>
  <c r="F36" i="12"/>
  <c r="F12" i="12"/>
  <c r="F11" i="12"/>
  <c r="C46" i="14"/>
  <c r="C43" i="14"/>
  <c r="C40" i="14"/>
  <c r="C37" i="14"/>
  <c r="C35" i="14"/>
  <c r="C34" i="14" s="1"/>
  <c r="C25" i="14"/>
  <c r="C22" i="14"/>
  <c r="C19" i="14"/>
  <c r="C16" i="14"/>
  <c r="C13" i="14"/>
  <c r="C11" i="14" s="1"/>
  <c r="C12" i="14"/>
  <c r="C11" i="11"/>
  <c r="H543" i="10"/>
  <c r="H542" i="10"/>
  <c r="H541" i="10"/>
  <c r="H540" i="10"/>
  <c r="H537" i="10"/>
  <c r="H530" i="10"/>
  <c r="H529" i="10"/>
  <c r="H528" i="10"/>
  <c r="H518" i="10"/>
  <c r="H517" i="10"/>
  <c r="H516" i="10"/>
  <c r="H515" i="10"/>
  <c r="H512" i="10"/>
  <c r="H511" i="10"/>
  <c r="H508" i="10"/>
  <c r="H507" i="10"/>
  <c r="H506" i="10"/>
  <c r="H505" i="10"/>
  <c r="H502" i="10"/>
  <c r="H497" i="10"/>
  <c r="H496" i="10"/>
  <c r="H495" i="10"/>
  <c r="H494" i="10"/>
  <c r="H491" i="10"/>
  <c r="H490" i="10"/>
  <c r="H489" i="10"/>
  <c r="H486" i="10"/>
  <c r="H485" i="10"/>
  <c r="H484" i="10"/>
  <c r="H483" i="10"/>
  <c r="H480" i="10"/>
  <c r="H479" i="10"/>
  <c r="H478" i="10"/>
  <c r="H475" i="10"/>
  <c r="H474" i="10"/>
  <c r="H473" i="10"/>
  <c r="H459" i="10"/>
  <c r="H458" i="10"/>
  <c r="H457" i="10"/>
  <c r="H456" i="10"/>
  <c r="H447" i="10"/>
  <c r="H446" i="10"/>
  <c r="H445" i="10"/>
  <c r="H438" i="10"/>
  <c r="H437" i="10"/>
  <c r="H436" i="10"/>
  <c r="H435" i="10"/>
  <c r="H430" i="10"/>
  <c r="H429" i="10"/>
  <c r="H428" i="10"/>
  <c r="H423" i="10"/>
  <c r="H422" i="10"/>
  <c r="H421" i="10"/>
  <c r="H420" i="10"/>
  <c r="H409" i="10"/>
  <c r="H402" i="10"/>
  <c r="H401" i="10"/>
  <c r="H400" i="10"/>
  <c r="H376" i="10"/>
  <c r="H375" i="10"/>
  <c r="H374" i="10"/>
  <c r="H373" i="10"/>
  <c r="H370" i="10"/>
  <c r="H369" i="10"/>
  <c r="H368" i="10"/>
  <c r="H367" i="10"/>
  <c r="H360" i="10"/>
  <c r="H359" i="10"/>
  <c r="H358" i="10"/>
  <c r="H355" i="10"/>
  <c r="H354" i="10"/>
  <c r="H343" i="10"/>
  <c r="H340" i="10"/>
  <c r="H339" i="10"/>
  <c r="H338" i="10"/>
  <c r="H335" i="10"/>
  <c r="H334" i="10"/>
  <c r="H325" i="10"/>
  <c r="H324" i="10"/>
  <c r="H323" i="10"/>
  <c r="H320" i="10"/>
  <c r="H319" i="10"/>
  <c r="H318" i="10"/>
  <c r="H317" i="10"/>
  <c r="H314" i="10"/>
  <c r="H313" i="10"/>
  <c r="H312" i="10"/>
  <c r="H299" i="10"/>
  <c r="H298" i="10"/>
  <c r="H297" i="10"/>
  <c r="H294" i="10"/>
  <c r="H293" i="10"/>
  <c r="H286" i="10"/>
  <c r="H285" i="10"/>
  <c r="H284" i="10"/>
  <c r="H283" i="10"/>
  <c r="H278" i="10"/>
  <c r="H277" i="10"/>
  <c r="H276" i="10"/>
  <c r="H275" i="10"/>
  <c r="H267" i="10"/>
  <c r="H266" i="10"/>
  <c r="H265" i="10"/>
  <c r="H264" i="10"/>
  <c r="H261" i="10"/>
  <c r="H255" i="10"/>
  <c r="H248" i="10"/>
  <c r="H247" i="10"/>
  <c r="H246" i="10"/>
  <c r="H239" i="10"/>
  <c r="H238" i="10"/>
  <c r="H237" i="10"/>
  <c r="H236" i="10"/>
  <c r="H230" i="10"/>
  <c r="H229" i="10"/>
  <c r="H228" i="10"/>
  <c r="H216" i="10"/>
  <c r="H213" i="10"/>
  <c r="H212" i="10"/>
  <c r="H211" i="10"/>
  <c r="H197" i="10"/>
  <c r="H196" i="10"/>
  <c r="H195" i="10"/>
  <c r="H178" i="10"/>
  <c r="H177" i="10"/>
  <c r="H176" i="10"/>
  <c r="H175" i="10"/>
  <c r="H174" i="10"/>
  <c r="H171" i="10"/>
  <c r="H170" i="10"/>
  <c r="H169" i="10"/>
  <c r="H168" i="10"/>
  <c r="H165" i="10"/>
  <c r="H164" i="10"/>
  <c r="H163" i="10"/>
  <c r="H162" i="10"/>
  <c r="H158" i="10"/>
  <c r="H157" i="10"/>
  <c r="H156" i="10"/>
  <c r="H155" i="10"/>
  <c r="H154" i="10"/>
  <c r="H151" i="10"/>
  <c r="H150" i="10"/>
  <c r="H149" i="10"/>
  <c r="H148" i="10"/>
  <c r="H145" i="10"/>
  <c r="H144" i="10"/>
  <c r="H143" i="10"/>
  <c r="H142" i="10"/>
  <c r="H141" i="10"/>
  <c r="H138" i="10"/>
  <c r="H137" i="10"/>
  <c r="H136" i="10"/>
  <c r="H135" i="10"/>
  <c r="H134" i="10"/>
  <c r="H131" i="10"/>
  <c r="H130" i="10"/>
  <c r="H129" i="10"/>
  <c r="H128" i="10"/>
  <c r="H127" i="10"/>
  <c r="H123" i="10"/>
  <c r="H116" i="10"/>
  <c r="H115" i="10"/>
  <c r="H114" i="10"/>
  <c r="H113" i="10"/>
  <c r="H109" i="10"/>
  <c r="H102" i="10"/>
  <c r="H101" i="10"/>
  <c r="H100" i="10"/>
  <c r="H99" i="10"/>
  <c r="H96" i="10"/>
  <c r="H95" i="10"/>
  <c r="H94" i="10"/>
  <c r="H93" i="10"/>
  <c r="H90" i="10"/>
  <c r="H89" i="10"/>
  <c r="H88" i="10"/>
  <c r="H87" i="10"/>
  <c r="H84" i="10"/>
  <c r="H83" i="10"/>
  <c r="H82" i="10"/>
  <c r="H81" i="10"/>
  <c r="H78" i="10"/>
  <c r="H77" i="10"/>
  <c r="H76" i="10"/>
  <c r="H75" i="10"/>
  <c r="H71" i="10"/>
  <c r="H70" i="10"/>
  <c r="H69" i="10"/>
  <c r="H68" i="10"/>
  <c r="H60" i="10"/>
  <c r="H59" i="10"/>
  <c r="H58" i="10"/>
  <c r="H57" i="10"/>
  <c r="H56" i="10"/>
  <c r="H53" i="10"/>
  <c r="H52" i="10"/>
  <c r="H51" i="10"/>
  <c r="H50" i="10"/>
  <c r="H44" i="10"/>
  <c r="H43" i="10"/>
  <c r="H42" i="10"/>
  <c r="H41" i="10"/>
  <c r="H38" i="10"/>
  <c r="H35" i="10"/>
  <c r="H12" i="10"/>
  <c r="H11" i="10"/>
  <c r="H10" i="10"/>
  <c r="H9" i="10"/>
  <c r="H8" i="10"/>
  <c r="H7" i="10" l="1"/>
  <c r="F542" i="10" l="1"/>
  <c r="F541" i="10" s="1"/>
  <c r="F540" i="10" s="1"/>
  <c r="F529" i="10"/>
  <c r="F528" i="10"/>
  <c r="F525" i="10"/>
  <c r="F517" i="10" s="1"/>
  <c r="F516" i="10" s="1"/>
  <c r="F515" i="10" s="1"/>
  <c r="F511" i="10"/>
  <c r="F506" i="10" s="1"/>
  <c r="F505" i="10" s="1"/>
  <c r="F507" i="10"/>
  <c r="F496" i="10"/>
  <c r="F495" i="10" s="1"/>
  <c r="F494" i="10" s="1"/>
  <c r="F490" i="10"/>
  <c r="F489" i="10" s="1"/>
  <c r="F483" i="10" s="1"/>
  <c r="F485" i="10"/>
  <c r="F484" i="10"/>
  <c r="F479" i="10"/>
  <c r="F478" i="10" s="1"/>
  <c r="F474" i="10"/>
  <c r="F473" i="10"/>
  <c r="F470" i="10"/>
  <c r="F469" i="10" s="1"/>
  <c r="F468" i="10" s="1"/>
  <c r="F458" i="10"/>
  <c r="F457" i="10" s="1"/>
  <c r="F456" i="10" s="1"/>
  <c r="F453" i="10"/>
  <c r="F452" i="10" s="1"/>
  <c r="F446" i="10"/>
  <c r="F445" i="10" s="1"/>
  <c r="F442" i="10"/>
  <c r="F441" i="10"/>
  <c r="F437" i="10"/>
  <c r="F436" i="10" s="1"/>
  <c r="F429" i="10"/>
  <c r="F428" i="10" s="1"/>
  <c r="F420" i="10" s="1"/>
  <c r="F422" i="10"/>
  <c r="F421" i="10"/>
  <c r="F417" i="10"/>
  <c r="F401" i="10" s="1"/>
  <c r="F400" i="10" s="1"/>
  <c r="F396" i="10"/>
  <c r="F395" i="10" s="1"/>
  <c r="F391" i="10"/>
  <c r="F390" i="10"/>
  <c r="F386" i="10"/>
  <c r="F375" i="10"/>
  <c r="F374" i="10" s="1"/>
  <c r="F369" i="10"/>
  <c r="F368" i="10" s="1"/>
  <c r="F367" i="10" s="1"/>
  <c r="F359" i="10"/>
  <c r="F358" i="10"/>
  <c r="F354" i="10"/>
  <c r="F339" i="10"/>
  <c r="F338" i="10"/>
  <c r="F334" i="10"/>
  <c r="F324" i="10"/>
  <c r="F323" i="10" s="1"/>
  <c r="F319" i="10"/>
  <c r="F317" i="10" s="1"/>
  <c r="F318" i="10"/>
  <c r="F313" i="10"/>
  <c r="F312" i="10"/>
  <c r="F309" i="10"/>
  <c r="F308" i="10" s="1"/>
  <c r="F297" i="10" s="1"/>
  <c r="F298" i="10"/>
  <c r="F293" i="10"/>
  <c r="F285" i="10"/>
  <c r="F284" i="10" s="1"/>
  <c r="F283" i="10" s="1"/>
  <c r="F277" i="10"/>
  <c r="F276" i="10" s="1"/>
  <c r="F275" i="10" s="1"/>
  <c r="F266" i="10"/>
  <c r="F265" i="10"/>
  <c r="F264" i="10" s="1"/>
  <c r="F247" i="10"/>
  <c r="F246" i="10"/>
  <c r="F238" i="10"/>
  <c r="F237" i="10" s="1"/>
  <c r="F236" i="10" s="1"/>
  <c r="F229" i="10"/>
  <c r="F228" i="10"/>
  <c r="F225" i="10"/>
  <c r="F212" i="10" s="1"/>
  <c r="F211" i="10" s="1"/>
  <c r="F208" i="10"/>
  <c r="F207" i="10" s="1"/>
  <c r="F206" i="10" s="1"/>
  <c r="F196" i="10"/>
  <c r="F195" i="10"/>
  <c r="F192" i="10"/>
  <c r="F191" i="10" s="1"/>
  <c r="F190" i="10" s="1"/>
  <c r="F177" i="10"/>
  <c r="F176" i="10" s="1"/>
  <c r="F170" i="10"/>
  <c r="F169" i="10" s="1"/>
  <c r="F168" i="10" s="1"/>
  <c r="F164" i="10"/>
  <c r="F163" i="10"/>
  <c r="F162" i="10" s="1"/>
  <c r="F157" i="10"/>
  <c r="F156" i="10"/>
  <c r="F155" i="10"/>
  <c r="F154" i="10" s="1"/>
  <c r="F150" i="10"/>
  <c r="F149" i="10"/>
  <c r="F148" i="10"/>
  <c r="F144" i="10"/>
  <c r="F143" i="10" s="1"/>
  <c r="F142" i="10" s="1"/>
  <c r="F141" i="10" s="1"/>
  <c r="F137" i="10"/>
  <c r="F136" i="10" s="1"/>
  <c r="F135" i="10" s="1"/>
  <c r="F134" i="10" s="1"/>
  <c r="F130" i="10"/>
  <c r="F129" i="10" s="1"/>
  <c r="F128" i="10" s="1"/>
  <c r="F127" i="10" s="1"/>
  <c r="F115" i="10"/>
  <c r="F114" i="10" s="1"/>
  <c r="F113" i="10" s="1"/>
  <c r="F101" i="10"/>
  <c r="F100" i="10" s="1"/>
  <c r="F99" i="10" s="1"/>
  <c r="F95" i="10"/>
  <c r="F94" i="10"/>
  <c r="F93" i="10" s="1"/>
  <c r="F89" i="10"/>
  <c r="F88" i="10"/>
  <c r="F87" i="10"/>
  <c r="F83" i="10"/>
  <c r="F82" i="10" s="1"/>
  <c r="F81" i="10" s="1"/>
  <c r="F77" i="10"/>
  <c r="F76" i="10" s="1"/>
  <c r="F75" i="10" s="1"/>
  <c r="F70" i="10"/>
  <c r="F69" i="10"/>
  <c r="F68" i="10" s="1"/>
  <c r="F59" i="10"/>
  <c r="F58" i="10"/>
  <c r="F57" i="10"/>
  <c r="F52" i="10"/>
  <c r="F51" i="10"/>
  <c r="F50" i="10"/>
  <c r="F43" i="10"/>
  <c r="F42" i="10" s="1"/>
  <c r="F41" i="10" s="1"/>
  <c r="F11" i="10"/>
  <c r="F10" i="10" s="1"/>
  <c r="F9" i="10" s="1"/>
  <c r="F373" i="10" l="1"/>
  <c r="F435" i="10"/>
  <c r="F56" i="10"/>
  <c r="F175" i="10"/>
  <c r="F8" i="10"/>
  <c r="G11" i="14"/>
  <c r="F11" i="14"/>
  <c r="D12" i="14"/>
  <c r="E12" i="14"/>
  <c r="D11" i="14"/>
  <c r="E11" i="14"/>
  <c r="B12" i="14"/>
  <c r="B11" i="14"/>
  <c r="F174" i="10" l="1"/>
  <c r="F7" i="10" s="1"/>
  <c r="J13" i="12"/>
  <c r="I13" i="12"/>
  <c r="K30" i="1" l="1"/>
  <c r="J31" i="1"/>
  <c r="J30" i="1"/>
  <c r="J24" i="1"/>
  <c r="K24" i="1"/>
  <c r="J23" i="1"/>
  <c r="K14" i="1"/>
  <c r="K13" i="1"/>
  <c r="K12" i="1"/>
  <c r="K10" i="1"/>
  <c r="K9" i="1"/>
  <c r="J14" i="1"/>
  <c r="J13" i="1"/>
  <c r="J12" i="1"/>
  <c r="J10" i="1"/>
  <c r="J9" i="1"/>
  <c r="I116" i="12"/>
  <c r="J116" i="12"/>
  <c r="J105" i="12"/>
  <c r="J104" i="12"/>
  <c r="J99" i="12"/>
  <c r="J94" i="12"/>
  <c r="J90" i="12"/>
  <c r="J61" i="12"/>
  <c r="J54" i="12"/>
  <c r="J53" i="12"/>
  <c r="J52" i="12"/>
  <c r="I94" i="12"/>
  <c r="I54" i="12"/>
  <c r="J37" i="12"/>
  <c r="J36" i="12"/>
  <c r="J32" i="12"/>
  <c r="J25" i="12"/>
  <c r="J22" i="12"/>
  <c r="J19" i="12"/>
  <c r="J12" i="12"/>
  <c r="J11" i="12"/>
  <c r="I37" i="12"/>
  <c r="I36" i="12"/>
  <c r="I32" i="12"/>
  <c r="I25" i="12"/>
  <c r="I22" i="12"/>
  <c r="I19" i="12"/>
  <c r="I12" i="12"/>
  <c r="I11" i="12"/>
  <c r="G15" i="14" l="1"/>
  <c r="G24" i="14"/>
  <c r="G45" i="14"/>
  <c r="G48" i="14"/>
  <c r="G47" i="14"/>
  <c r="G44" i="14"/>
  <c r="G42" i="14"/>
  <c r="G41" i="14"/>
  <c r="G39" i="14"/>
  <c r="G38" i="14"/>
  <c r="G36" i="14"/>
  <c r="F48" i="14"/>
  <c r="F47" i="14"/>
  <c r="F46" i="14"/>
  <c r="F45" i="14"/>
  <c r="F44" i="14"/>
  <c r="F42" i="14"/>
  <c r="F41" i="14"/>
  <c r="F39" i="14"/>
  <c r="F38" i="14"/>
  <c r="F36" i="14"/>
  <c r="F35" i="14"/>
  <c r="G27" i="14"/>
  <c r="G26" i="14"/>
  <c r="G23" i="14"/>
  <c r="G21" i="14"/>
  <c r="G20" i="14"/>
  <c r="G18" i="14"/>
  <c r="G17" i="14"/>
  <c r="G14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4" i="14"/>
  <c r="F13" i="14"/>
  <c r="F12" i="14"/>
  <c r="B13" i="14"/>
  <c r="D13" i="14"/>
  <c r="G13" i="14" s="1"/>
  <c r="E13" i="14"/>
  <c r="G15" i="11" l="1"/>
  <c r="G12" i="11"/>
  <c r="G11" i="11"/>
  <c r="F12" i="11"/>
  <c r="G291" i="10" l="1"/>
  <c r="G287" i="10"/>
  <c r="G286" i="10" s="1"/>
  <c r="G268" i="10"/>
  <c r="K23" i="1" l="1"/>
  <c r="J38" i="12" l="1"/>
  <c r="D11" i="11" l="1"/>
  <c r="J41" i="12" l="1"/>
  <c r="G538" i="10"/>
  <c r="G537" i="10" s="1"/>
  <c r="G535" i="10"/>
  <c r="G533" i="10"/>
  <c r="G531" i="10"/>
  <c r="E529" i="10"/>
  <c r="E528" i="10" s="1"/>
  <c r="G530" i="10" l="1"/>
  <c r="E319" i="10"/>
  <c r="E318" i="10" s="1"/>
  <c r="G321" i="10"/>
  <c r="G320" i="10" s="1"/>
  <c r="G295" i="10"/>
  <c r="G294" i="10" s="1"/>
  <c r="E293" i="10"/>
  <c r="G91" i="10"/>
  <c r="G90" i="10" s="1"/>
  <c r="E89" i="10"/>
  <c r="E88" i="10" s="1"/>
  <c r="E87" i="10" s="1"/>
  <c r="E83" i="10"/>
  <c r="G529" i="10" l="1"/>
  <c r="G89" i="10"/>
  <c r="G293" i="10"/>
  <c r="G319" i="10"/>
  <c r="G172" i="10"/>
  <c r="G171" i="10" s="1"/>
  <c r="E170" i="10"/>
  <c r="E169" i="10" s="1"/>
  <c r="E168" i="10" s="1"/>
  <c r="G318" i="10" l="1"/>
  <c r="G170" i="10"/>
  <c r="G88" i="10"/>
  <c r="G528" i="10"/>
  <c r="D22" i="14"/>
  <c r="G22" i="14" s="1"/>
  <c r="E22" i="14"/>
  <c r="B22" i="14"/>
  <c r="D19" i="14"/>
  <c r="G19" i="14" s="1"/>
  <c r="E19" i="14"/>
  <c r="D25" i="14"/>
  <c r="G25" i="14" s="1"/>
  <c r="E25" i="14"/>
  <c r="B25" i="14"/>
  <c r="B19" i="14"/>
  <c r="D16" i="14"/>
  <c r="G16" i="14" s="1"/>
  <c r="E16" i="14"/>
  <c r="B16" i="14"/>
  <c r="G169" i="10" l="1"/>
  <c r="G87" i="10"/>
  <c r="H99" i="12"/>
  <c r="E99" i="12"/>
  <c r="H100" i="12"/>
  <c r="E100" i="12"/>
  <c r="G146" i="10"/>
  <c r="G145" i="10" s="1"/>
  <c r="E144" i="10"/>
  <c r="E143" i="10" s="1"/>
  <c r="E142" i="10" s="1"/>
  <c r="G168" i="10" l="1"/>
  <c r="G144" i="10"/>
  <c r="G393" i="10"/>
  <c r="G392" i="10" s="1"/>
  <c r="G391" i="10" s="1"/>
  <c r="G390" i="10" s="1"/>
  <c r="E391" i="10"/>
  <c r="E390" i="10" s="1"/>
  <c r="G544" i="10"/>
  <c r="G543" i="10" s="1"/>
  <c r="E542" i="10"/>
  <c r="E541" i="10" s="1"/>
  <c r="E540" i="10" s="1"/>
  <c r="G412" i="10"/>
  <c r="G542" i="10" l="1"/>
  <c r="G143" i="10"/>
  <c r="F38" i="1"/>
  <c r="F41" i="1" s="1"/>
  <c r="D46" i="14"/>
  <c r="G46" i="14" s="1"/>
  <c r="E46" i="14"/>
  <c r="D43" i="14"/>
  <c r="G43" i="14" s="1"/>
  <c r="E43" i="14"/>
  <c r="D40" i="14"/>
  <c r="G40" i="14" s="1"/>
  <c r="E40" i="14"/>
  <c r="D37" i="14"/>
  <c r="G37" i="14" s="1"/>
  <c r="E37" i="14"/>
  <c r="D35" i="14"/>
  <c r="G35" i="14" s="1"/>
  <c r="E35" i="14"/>
  <c r="B35" i="14"/>
  <c r="B37" i="14"/>
  <c r="F37" i="14" s="1"/>
  <c r="B40" i="14"/>
  <c r="F40" i="14" s="1"/>
  <c r="B43" i="14"/>
  <c r="F43" i="14" s="1"/>
  <c r="B46" i="14"/>
  <c r="G142" i="10" l="1"/>
  <c r="G541" i="10"/>
  <c r="E34" i="14"/>
  <c r="D34" i="14"/>
  <c r="G34" i="14" s="1"/>
  <c r="G12" i="14"/>
  <c r="B34" i="14"/>
  <c r="F34" i="14" s="1"/>
  <c r="H14" i="12"/>
  <c r="E14" i="12"/>
  <c r="E13" i="12" s="1"/>
  <c r="G540" i="10" l="1"/>
  <c r="G526" i="10"/>
  <c r="G525" i="10" s="1"/>
  <c r="E525" i="10"/>
  <c r="G523" i="10"/>
  <c r="G521" i="10"/>
  <c r="G519" i="10"/>
  <c r="G518" i="10" l="1"/>
  <c r="E517" i="10"/>
  <c r="E516" i="10" s="1"/>
  <c r="E515" i="10" s="1"/>
  <c r="G448" i="10"/>
  <c r="G454" i="10"/>
  <c r="G453" i="10" s="1"/>
  <c r="G452" i="10" s="1"/>
  <c r="E453" i="10"/>
  <c r="E452" i="10" s="1"/>
  <c r="G450" i="10"/>
  <c r="H442" i="10"/>
  <c r="G443" i="10"/>
  <c r="G442" i="10" s="1"/>
  <c r="G441" i="10" s="1"/>
  <c r="E442" i="10"/>
  <c r="E441" i="10" s="1"/>
  <c r="G424" i="10"/>
  <c r="G388" i="10"/>
  <c r="G387" i="10" s="1"/>
  <c r="G386" i="10" s="1"/>
  <c r="E386" i="10"/>
  <c r="G377" i="10"/>
  <c r="G365" i="10"/>
  <c r="G363" i="10"/>
  <c r="G361" i="10"/>
  <c r="G310" i="10"/>
  <c r="G309" i="10" s="1"/>
  <c r="G308" i="10" s="1"/>
  <c r="E309" i="10"/>
  <c r="E308" i="10" s="1"/>
  <c r="G300" i="10"/>
  <c r="G517" i="10" l="1"/>
  <c r="G447" i="10"/>
  <c r="G360" i="10"/>
  <c r="E446" i="10"/>
  <c r="E445" i="10" s="1"/>
  <c r="E359" i="10"/>
  <c r="E358" i="10" s="1"/>
  <c r="G226" i="10"/>
  <c r="G225" i="10" s="1"/>
  <c r="E225" i="10"/>
  <c r="G159" i="10"/>
  <c r="G359" i="10" l="1"/>
  <c r="G446" i="10"/>
  <c r="G516" i="10"/>
  <c r="E511" i="10"/>
  <c r="E507" i="10"/>
  <c r="E490" i="10"/>
  <c r="E489" i="10" s="1"/>
  <c r="E485" i="10"/>
  <c r="E484" i="10" s="1"/>
  <c r="E479" i="10"/>
  <c r="E478" i="10" s="1"/>
  <c r="E474" i="10"/>
  <c r="E473" i="10" s="1"/>
  <c r="E470" i="10"/>
  <c r="E469" i="10" s="1"/>
  <c r="E468" i="10" s="1"/>
  <c r="E437" i="10"/>
  <c r="E417" i="10"/>
  <c r="E396" i="10"/>
  <c r="E395" i="10" s="1"/>
  <c r="E369" i="10"/>
  <c r="E368" i="10" s="1"/>
  <c r="E367" i="10" s="1"/>
  <c r="E354" i="10"/>
  <c r="E334" i="10"/>
  <c r="E313" i="10"/>
  <c r="E312" i="10" s="1"/>
  <c r="E285" i="10"/>
  <c r="E284" i="10" s="1"/>
  <c r="E208" i="10"/>
  <c r="E207" i="10" s="1"/>
  <c r="E206" i="10" s="1"/>
  <c r="E192" i="10"/>
  <c r="E191" i="10" s="1"/>
  <c r="E190" i="10" s="1"/>
  <c r="E164" i="10"/>
  <c r="E163" i="10" s="1"/>
  <c r="E162" i="10" s="1"/>
  <c r="E157" i="10"/>
  <c r="E156" i="10" s="1"/>
  <c r="E155" i="10" s="1"/>
  <c r="E150" i="10"/>
  <c r="E149" i="10" s="1"/>
  <c r="E148" i="10" s="1"/>
  <c r="E141" i="10" s="1"/>
  <c r="E137" i="10"/>
  <c r="E136" i="10" s="1"/>
  <c r="E135" i="10" s="1"/>
  <c r="E134" i="10" s="1"/>
  <c r="E130" i="10"/>
  <c r="E129" i="10" s="1"/>
  <c r="E128" i="10" s="1"/>
  <c r="E127" i="10" s="1"/>
  <c r="E95" i="10"/>
  <c r="E94" i="10" s="1"/>
  <c r="E93" i="10" s="1"/>
  <c r="E82" i="10"/>
  <c r="E81" i="10" s="1"/>
  <c r="E77" i="10"/>
  <c r="E76" i="10" s="1"/>
  <c r="E75" i="10" s="1"/>
  <c r="E70" i="10"/>
  <c r="E69" i="10" s="1"/>
  <c r="E68" i="10" s="1"/>
  <c r="E52" i="10"/>
  <c r="E51" i="10" s="1"/>
  <c r="E50" i="10" s="1"/>
  <c r="E117" i="12"/>
  <c r="E116" i="12" s="1"/>
  <c r="E114" i="12"/>
  <c r="E108" i="12"/>
  <c r="E106" i="12"/>
  <c r="E102" i="12"/>
  <c r="E95" i="12"/>
  <c r="E94" i="12" s="1"/>
  <c r="E91" i="12"/>
  <c r="E90" i="12" s="1"/>
  <c r="I90" i="12" s="1"/>
  <c r="E82" i="12"/>
  <c r="E74" i="12"/>
  <c r="E67" i="12"/>
  <c r="E62" i="12"/>
  <c r="E59" i="12"/>
  <c r="E57" i="12"/>
  <c r="E55" i="12"/>
  <c r="G36" i="12"/>
  <c r="E38" i="12"/>
  <c r="E37" i="12" s="1"/>
  <c r="E36" i="12" s="1"/>
  <c r="E33" i="12"/>
  <c r="E32" i="12" s="1"/>
  <c r="E29" i="12"/>
  <c r="E26" i="12"/>
  <c r="E23" i="12"/>
  <c r="E22" i="12" s="1"/>
  <c r="E20" i="12"/>
  <c r="E19" i="12" s="1"/>
  <c r="E16" i="12"/>
  <c r="G515" i="10" l="1"/>
  <c r="G445" i="10"/>
  <c r="G358" i="10"/>
  <c r="E154" i="10"/>
  <c r="G12" i="12"/>
  <c r="E458" i="10"/>
  <c r="E457" i="10" s="1"/>
  <c r="E456" i="10" s="1"/>
  <c r="E61" i="12"/>
  <c r="I61" i="12" s="1"/>
  <c r="E375" i="10"/>
  <c r="E374" i="10" s="1"/>
  <c r="E115" i="10"/>
  <c r="E114" i="10" s="1"/>
  <c r="E113" i="10" s="1"/>
  <c r="E436" i="10"/>
  <c r="E435" i="10" s="1"/>
  <c r="E422" i="10"/>
  <c r="E421" i="10" s="1"/>
  <c r="E298" i="10"/>
  <c r="E59" i="10"/>
  <c r="E58" i="10" s="1"/>
  <c r="E57" i="10" s="1"/>
  <c r="E339" i="10"/>
  <c r="E338" i="10" s="1"/>
  <c r="E177" i="10"/>
  <c r="E176" i="10" s="1"/>
  <c r="E324" i="10"/>
  <c r="E323" i="10" s="1"/>
  <c r="E43" i="10"/>
  <c r="E42" i="10" s="1"/>
  <c r="E41" i="10" s="1"/>
  <c r="E496" i="10"/>
  <c r="E495" i="10" s="1"/>
  <c r="E494" i="10" s="1"/>
  <c r="E429" i="10"/>
  <c r="E428" i="10" s="1"/>
  <c r="E277" i="10"/>
  <c r="E276" i="10" s="1"/>
  <c r="E275" i="10" s="1"/>
  <c r="E229" i="10"/>
  <c r="E228" i="10" s="1"/>
  <c r="E483" i="10"/>
  <c r="E101" i="10"/>
  <c r="E100" i="10" s="1"/>
  <c r="E99" i="10" s="1"/>
  <c r="E238" i="10"/>
  <c r="E237" i="10" s="1"/>
  <c r="E11" i="10"/>
  <c r="E10" i="10" s="1"/>
  <c r="E9" i="10" s="1"/>
  <c r="E506" i="10"/>
  <c r="E505" i="10" s="1"/>
  <c r="E196" i="10"/>
  <c r="E195" i="10" s="1"/>
  <c r="E212" i="10"/>
  <c r="E266" i="10"/>
  <c r="E265" i="10" s="1"/>
  <c r="E264" i="10" s="1"/>
  <c r="G104" i="12"/>
  <c r="E105" i="12"/>
  <c r="E54" i="12"/>
  <c r="E25" i="12"/>
  <c r="E12" i="12" s="1"/>
  <c r="G38" i="1"/>
  <c r="G41" i="1" s="1"/>
  <c r="H38" i="1" s="1"/>
  <c r="H41" i="1" s="1"/>
  <c r="I38" i="1" s="1"/>
  <c r="I41" i="1" s="1"/>
  <c r="J38" i="1" s="1"/>
  <c r="J41" i="1" s="1"/>
  <c r="K38" i="1" s="1"/>
  <c r="K41" i="1" s="1"/>
  <c r="I23" i="1"/>
  <c r="H23" i="1"/>
  <c r="G23" i="1"/>
  <c r="F23" i="1"/>
  <c r="E104" i="12" l="1"/>
  <c r="I104" i="12" s="1"/>
  <c r="I105" i="12"/>
  <c r="E317" i="10"/>
  <c r="E56" i="10"/>
  <c r="G53" i="12"/>
  <c r="G52" i="12" s="1"/>
  <c r="E211" i="10"/>
  <c r="E175" i="10" s="1"/>
  <c r="E401" i="10"/>
  <c r="E400" i="10" s="1"/>
  <c r="E373" i="10" s="1"/>
  <c r="E420" i="10"/>
  <c r="E8" i="10"/>
  <c r="E247" i="10"/>
  <c r="E246" i="10" s="1"/>
  <c r="E236" i="10" s="1"/>
  <c r="E297" i="10"/>
  <c r="E283" i="10" s="1"/>
  <c r="G41" i="12"/>
  <c r="G11" i="12"/>
  <c r="E41" i="12"/>
  <c r="E11" i="12"/>
  <c r="E53" i="12"/>
  <c r="H12" i="1"/>
  <c r="H9" i="1"/>
  <c r="E52" i="12" l="1"/>
  <c r="I52" i="12" s="1"/>
  <c r="I53" i="12"/>
  <c r="H15" i="1"/>
  <c r="H24" i="1" s="1"/>
  <c r="H31" i="1" s="1"/>
  <c r="H32" i="1" s="1"/>
  <c r="E174" i="10"/>
  <c r="E7" i="10" s="1"/>
  <c r="G152" i="10"/>
  <c r="G151" i="10" s="1"/>
  <c r="G150" i="10" l="1"/>
  <c r="G12" i="1"/>
  <c r="G149" i="10" l="1"/>
  <c r="G509" i="10"/>
  <c r="G508" i="10" s="1"/>
  <c r="G513" i="10"/>
  <c r="G512" i="10" s="1"/>
  <c r="G124" i="10"/>
  <c r="G123" i="10" s="1"/>
  <c r="G121" i="10"/>
  <c r="G119" i="10"/>
  <c r="G117" i="10"/>
  <c r="G253" i="10"/>
  <c r="G511" i="10" l="1"/>
  <c r="G507" i="10"/>
  <c r="G148" i="10"/>
  <c r="G116" i="10"/>
  <c r="G506" i="10" l="1"/>
  <c r="G505" i="10"/>
  <c r="G115" i="10"/>
  <c r="G141" i="10"/>
  <c r="B13" i="11"/>
  <c r="B12" i="11" s="1"/>
  <c r="E13" i="11"/>
  <c r="E12" i="11" s="1"/>
  <c r="B16" i="11"/>
  <c r="E16" i="11"/>
  <c r="B18" i="11"/>
  <c r="E18" i="11"/>
  <c r="B20" i="11"/>
  <c r="E20" i="11"/>
  <c r="B22" i="11"/>
  <c r="E22" i="11"/>
  <c r="G114" i="10" l="1"/>
  <c r="E15" i="11"/>
  <c r="E11" i="11" s="1"/>
  <c r="B15" i="11"/>
  <c r="H16" i="12"/>
  <c r="H13" i="12" s="1"/>
  <c r="H20" i="12"/>
  <c r="H19" i="12" s="1"/>
  <c r="H23" i="12"/>
  <c r="H22" i="12" s="1"/>
  <c r="H26" i="12"/>
  <c r="H29" i="12"/>
  <c r="H33" i="12"/>
  <c r="H32" i="12" s="1"/>
  <c r="H38" i="12"/>
  <c r="H55" i="12"/>
  <c r="H57" i="12"/>
  <c r="H59" i="12"/>
  <c r="H62" i="12"/>
  <c r="H67" i="12"/>
  <c r="H74" i="12"/>
  <c r="H82" i="12"/>
  <c r="H91" i="12"/>
  <c r="H90" i="12" s="1"/>
  <c r="H95" i="12"/>
  <c r="H94" i="12" s="1"/>
  <c r="H102" i="12"/>
  <c r="H106" i="12"/>
  <c r="H108" i="12"/>
  <c r="H114" i="12"/>
  <c r="H117" i="12"/>
  <c r="H116" i="12" s="1"/>
  <c r="G113" i="10" l="1"/>
  <c r="F15" i="11"/>
  <c r="B11" i="11"/>
  <c r="F11" i="11" s="1"/>
  <c r="H37" i="12"/>
  <c r="H25" i="12"/>
  <c r="H12" i="12" s="1"/>
  <c r="H11" i="12" s="1"/>
  <c r="H105" i="12"/>
  <c r="H104" i="12" s="1"/>
  <c r="H61" i="12"/>
  <c r="H54" i="12"/>
  <c r="H36" i="12" l="1"/>
  <c r="H53" i="12"/>
  <c r="H52" i="12" s="1"/>
  <c r="I41" i="12" l="1"/>
  <c r="H41" i="12"/>
  <c r="G13" i="10" l="1"/>
  <c r="G17" i="10"/>
  <c r="G22" i="10"/>
  <c r="G29" i="10"/>
  <c r="G36" i="10"/>
  <c r="G35" i="10" s="1"/>
  <c r="G39" i="10"/>
  <c r="G38" i="10" s="1"/>
  <c r="G45" i="10"/>
  <c r="G47" i="10"/>
  <c r="G54" i="10"/>
  <c r="G53" i="10" s="1"/>
  <c r="G61" i="10"/>
  <c r="G64" i="10"/>
  <c r="G66" i="10"/>
  <c r="G72" i="10"/>
  <c r="G71" i="10" s="1"/>
  <c r="G79" i="10"/>
  <c r="G78" i="10" s="1"/>
  <c r="G85" i="10"/>
  <c r="G84" i="10" s="1"/>
  <c r="G97" i="10"/>
  <c r="G96" i="10" s="1"/>
  <c r="G103" i="10"/>
  <c r="G105" i="10"/>
  <c r="G107" i="10"/>
  <c r="G110" i="10"/>
  <c r="G109" i="10" s="1"/>
  <c r="G132" i="10"/>
  <c r="G131" i="10" s="1"/>
  <c r="G139" i="10"/>
  <c r="G138" i="10" s="1"/>
  <c r="G158" i="10"/>
  <c r="G166" i="10"/>
  <c r="G165" i="10" s="1"/>
  <c r="G179" i="10"/>
  <c r="G181" i="10"/>
  <c r="G184" i="10"/>
  <c r="G187" i="10"/>
  <c r="G193" i="10"/>
  <c r="G192" i="10" s="1"/>
  <c r="G191" i="10" s="1"/>
  <c r="G190" i="10" s="1"/>
  <c r="G198" i="10"/>
  <c r="G200" i="10"/>
  <c r="G203" i="10"/>
  <c r="G209" i="10"/>
  <c r="G208" i="10" s="1"/>
  <c r="G207" i="10" s="1"/>
  <c r="G206" i="10" s="1"/>
  <c r="G214" i="10"/>
  <c r="G213" i="10" s="1"/>
  <c r="G217" i="10"/>
  <c r="G219" i="10"/>
  <c r="G223" i="10"/>
  <c r="G231" i="10"/>
  <c r="G234" i="10"/>
  <c r="G240" i="10"/>
  <c r="G242" i="10"/>
  <c r="G244" i="10"/>
  <c r="G249" i="10"/>
  <c r="G251" i="10"/>
  <c r="G256" i="10"/>
  <c r="G258" i="10"/>
  <c r="G262" i="10"/>
  <c r="G261" i="10" s="1"/>
  <c r="G271" i="10"/>
  <c r="G273" i="10"/>
  <c r="G279" i="10"/>
  <c r="G281" i="10"/>
  <c r="G285" i="10"/>
  <c r="G302" i="10"/>
  <c r="G306" i="10"/>
  <c r="G315" i="10"/>
  <c r="G314" i="10" s="1"/>
  <c r="G326" i="10"/>
  <c r="G328" i="10"/>
  <c r="G332" i="10"/>
  <c r="G336" i="10"/>
  <c r="G335" i="10" s="1"/>
  <c r="G341" i="10"/>
  <c r="G340" i="10" s="1"/>
  <c r="G344" i="10"/>
  <c r="G347" i="10"/>
  <c r="G349" i="10"/>
  <c r="G352" i="10"/>
  <c r="G356" i="10"/>
  <c r="G355" i="10" s="1"/>
  <c r="G371" i="10"/>
  <c r="G370" i="10" s="1"/>
  <c r="G379" i="10"/>
  <c r="G384" i="10"/>
  <c r="G398" i="10"/>
  <c r="G397" i="10" s="1"/>
  <c r="G396" i="10" s="1"/>
  <c r="G395" i="10" s="1"/>
  <c r="G403" i="10"/>
  <c r="G405" i="10"/>
  <c r="G407" i="10"/>
  <c r="G410" i="10"/>
  <c r="G414" i="10"/>
  <c r="G418" i="10"/>
  <c r="G417" i="10" s="1"/>
  <c r="G426" i="10"/>
  <c r="G431" i="10"/>
  <c r="G433" i="10"/>
  <c r="G439" i="10"/>
  <c r="G438" i="10" s="1"/>
  <c r="G460" i="10"/>
  <c r="G466" i="10"/>
  <c r="G471" i="10"/>
  <c r="G470" i="10" s="1"/>
  <c r="G469" i="10" s="1"/>
  <c r="G468" i="10" s="1"/>
  <c r="G476" i="10"/>
  <c r="G475" i="10" s="1"/>
  <c r="G481" i="10"/>
  <c r="G480" i="10" s="1"/>
  <c r="G487" i="10"/>
  <c r="G486" i="10" s="1"/>
  <c r="G492" i="10"/>
  <c r="G491" i="10" s="1"/>
  <c r="G498" i="10"/>
  <c r="G500" i="10"/>
  <c r="G503" i="10"/>
  <c r="G502" i="10" s="1"/>
  <c r="G164" i="10" l="1"/>
  <c r="G95" i="10"/>
  <c r="G157" i="10"/>
  <c r="G83" i="10"/>
  <c r="G490" i="10"/>
  <c r="G137" i="10"/>
  <c r="G77" i="10"/>
  <c r="G485" i="10"/>
  <c r="G130" i="10"/>
  <c r="G70" i="10"/>
  <c r="G313" i="10"/>
  <c r="G284" i="10"/>
  <c r="G334" i="10"/>
  <c r="G479" i="10"/>
  <c r="G369" i="10"/>
  <c r="G437" i="10"/>
  <c r="G474" i="10"/>
  <c r="G354" i="10"/>
  <c r="G52" i="10"/>
  <c r="G409" i="10"/>
  <c r="G299" i="10"/>
  <c r="G376" i="10"/>
  <c r="G423" i="10"/>
  <c r="G325" i="10"/>
  <c r="G248" i="10"/>
  <c r="G278" i="10"/>
  <c r="G430" i="10"/>
  <c r="G44" i="10"/>
  <c r="G230" i="10"/>
  <c r="G178" i="10"/>
  <c r="G459" i="10"/>
  <c r="G60" i="10"/>
  <c r="G267" i="10"/>
  <c r="G497" i="10"/>
  <c r="G402" i="10"/>
  <c r="G216" i="10"/>
  <c r="G343" i="10"/>
  <c r="G239" i="10"/>
  <c r="G197" i="10"/>
  <c r="G255" i="10"/>
  <c r="G12" i="10"/>
  <c r="G102" i="10"/>
  <c r="G101" i="10" l="1"/>
  <c r="G277" i="10"/>
  <c r="G266" i="10"/>
  <c r="G59" i="10"/>
  <c r="G82" i="10"/>
  <c r="G458" i="10"/>
  <c r="G51" i="10"/>
  <c r="G368" i="10"/>
  <c r="G312" i="10"/>
  <c r="G76" i="10"/>
  <c r="G156" i="10"/>
  <c r="G238" i="10"/>
  <c r="G496" i="10"/>
  <c r="G196" i="10"/>
  <c r="G339" i="10"/>
  <c r="G229" i="10"/>
  <c r="G436" i="10"/>
  <c r="G478" i="10"/>
  <c r="G69" i="10"/>
  <c r="G136" i="10"/>
  <c r="G94" i="10"/>
  <c r="G422" i="10"/>
  <c r="G375" i="10"/>
  <c r="G11" i="10"/>
  <c r="G484" i="10"/>
  <c r="G324" i="10"/>
  <c r="G177" i="10"/>
  <c r="G429" i="10"/>
  <c r="G298" i="10"/>
  <c r="G473" i="10"/>
  <c r="G129" i="10"/>
  <c r="G489" i="10"/>
  <c r="G163" i="10"/>
  <c r="G43" i="10"/>
  <c r="G212" i="10"/>
  <c r="G401" i="10"/>
  <c r="G247" i="10"/>
  <c r="G483" i="10" l="1"/>
  <c r="G367" i="10"/>
  <c r="G211" i="10"/>
  <c r="G135" i="10"/>
  <c r="G338" i="10"/>
  <c r="G155" i="10"/>
  <c r="G50" i="10"/>
  <c r="G265" i="10"/>
  <c r="G162" i="10"/>
  <c r="G58" i="10"/>
  <c r="G428" i="10"/>
  <c r="G176" i="10"/>
  <c r="G68" i="10"/>
  <c r="G195" i="10"/>
  <c r="G75" i="10"/>
  <c r="G457" i="10"/>
  <c r="G276" i="10"/>
  <c r="G228" i="10"/>
  <c r="G10" i="10"/>
  <c r="G246" i="10"/>
  <c r="G323" i="10"/>
  <c r="G421" i="10"/>
  <c r="G297" i="10"/>
  <c r="G93" i="10"/>
  <c r="G237" i="10"/>
  <c r="G128" i="10"/>
  <c r="G374" i="10"/>
  <c r="G400" i="10"/>
  <c r="G435" i="10"/>
  <c r="G495" i="10"/>
  <c r="G81" i="10"/>
  <c r="G100" i="10"/>
  <c r="G42" i="10"/>
  <c r="I9" i="1"/>
  <c r="G9" i="1"/>
  <c r="F9" i="1"/>
  <c r="G456" i="10" l="1"/>
  <c r="G134" i="10"/>
  <c r="G373" i="10"/>
  <c r="G175" i="10"/>
  <c r="G264" i="10"/>
  <c r="G420" i="10"/>
  <c r="G57" i="10"/>
  <c r="G154" i="10"/>
  <c r="G236" i="10"/>
  <c r="G9" i="10"/>
  <c r="G494" i="10"/>
  <c r="G127" i="10"/>
  <c r="G99" i="10"/>
  <c r="G283" i="10"/>
  <c r="G317" i="10"/>
  <c r="G275" i="10"/>
  <c r="G41" i="10"/>
  <c r="F12" i="1"/>
  <c r="F15" i="1" s="1"/>
  <c r="F24" i="1" s="1"/>
  <c r="F31" i="1" s="1"/>
  <c r="F32" i="1" s="1"/>
  <c r="I12" i="1"/>
  <c r="I15" i="1" s="1"/>
  <c r="G15" i="1"/>
  <c r="G24" i="1" s="1"/>
  <c r="G31" i="1" s="1"/>
  <c r="G32" i="1" s="1"/>
  <c r="G174" i="10" l="1"/>
  <c r="G56" i="10"/>
  <c r="G8" i="10"/>
  <c r="I24" i="1"/>
  <c r="I31" i="1" s="1"/>
  <c r="I32" i="1" s="1"/>
  <c r="G7" i="10" l="1"/>
</calcChain>
</file>

<file path=xl/sharedStrings.xml><?xml version="1.0" encoding="utf-8"?>
<sst xmlns="http://schemas.openxmlformats.org/spreadsheetml/2006/main" count="995" uniqueCount="285">
  <si>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</si>
  <si>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</si>
  <si>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</si>
  <si>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</si>
  <si>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</si>
  <si>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</si>
  <si>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</si>
  <si>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</si>
  <si>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</si>
  <si>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</si>
  <si>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</si>
  <si>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</si>
  <si>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</si>
  <si>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</si>
  <si>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</si>
  <si>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</si>
  <si>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</si>
  <si>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</si>
  <si>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</si>
  <si>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</si>
  <si>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</si>
  <si>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</si>
  <si>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</si>
  <si>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</si>
  <si>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</si>
  <si>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</si>
  <si>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</si>
  <si>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</si>
  <si>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</si>
  <si>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</si>
  <si>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</si>
  <si>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</si>
  <si>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</si>
  <si>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</si>
  <si>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</si>
  <si>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</si>
  <si>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</si>
  <si>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</si>
  <si>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</si>
  <si>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</si>
  <si>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</si>
  <si>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</si>
  <si>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</si>
  <si>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</si>
  <si>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</si>
  <si>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</si>
  <si>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</si>
  <si>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</si>
  <si>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</si>
  <si>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</si>
  <si>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</si>
  <si>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</si>
  <si>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</si>
  <si>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</si>
  <si>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</si>
  <si>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</si>
  <si>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</si>
  <si>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</si>
  <si>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</si>
  <si>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</si>
  <si>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</si>
  <si>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</si>
  <si>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</si>
  <si>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</si>
  <si>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</si>
  <si>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</si>
  <si>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</si>
  <si>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</si>
  <si>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</si>
  <si>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</si>
  <si>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</si>
  <si>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</si>
  <si>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</si>
  <si>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</si>
  <si>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</si>
  <si>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</si>
  <si>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</si>
  <si>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</si>
  <si>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</si>
  <si>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</si>
  <si>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</si>
  <si>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</si>
  <si>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</si>
  <si>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</si>
  <si>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</si>
  <si>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</si>
  <si>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</si>
  <si>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</si>
  <si>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</si>
  <si>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</si>
  <si>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</si>
  <si>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</si>
  <si>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</si>
  <si>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</si>
  <si>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</si>
  <si>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</si>
  <si>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</si>
  <si>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</si>
  <si>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</si>
  <si>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</si>
  <si>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</si>
  <si>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</si>
  <si>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</si>
  <si>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</si>
  <si>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</si>
  <si>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</si>
  <si>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</si>
  <si>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</si>
  <si>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</si>
  <si>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</si>
  <si>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</si>
  <si>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</si>
  <si>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</si>
  <si>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</si>
  <si>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</si>
  <si>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</si>
  <si>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</si>
  <si>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</si>
  <si>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</si>
  <si>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</si>
  <si>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</si>
  <si>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</si>
  <si>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</si>
  <si>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</si>
  <si>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</si>
  <si>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</si>
  <si>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</si>
  <si>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</si>
  <si>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</si>
  <si>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</si>
  <si>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</si>
  <si>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</si>
  <si>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</si>
  <si>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</si>
  <si>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</si>
  <si>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</si>
  <si>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</si>
  <si>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</si>
  <si>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</si>
  <si>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</si>
  <si>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</si>
  <si>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</si>
  <si>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</si>
  <si>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</si>
  <si>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</si>
  <si>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</si>
  <si>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</si>
  <si>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</si>
  <si>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</si>
  <si>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</si>
  <si>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</si>
  <si>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</si>
  <si>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</si>
  <si>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</si>
  <si>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</si>
  <si>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</si>
  <si>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</si>
  <si>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</si>
  <si>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</si>
  <si>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</si>
  <si>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</si>
  <si>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</si>
  <si>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</si>
  <si>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</si>
  <si>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</si>
  <si>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</si>
  <si>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</si>
  <si>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</si>
  <si>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</si>
  <si>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</si>
  <si>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</si>
  <si>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</si>
  <si>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</si>
  <si>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</si>
  <si>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</si>
  <si>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</si>
  <si>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</si>
  <si>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</si>
  <si>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</si>
  <si>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</si>
  <si>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</si>
  <si>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</si>
  <si>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</si>
  <si>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</si>
  <si>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</si>
  <si>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</si>
  <si>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</si>
  <si>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</si>
  <si>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</si>
  <si>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</si>
  <si>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</si>
  <si>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</si>
  <si>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</si>
  <si>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</si>
  <si>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</si>
  <si>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</si>
  <si>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</si>
  <si>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</si>
  <si>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</si>
  <si>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</si>
  <si>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</si>
  <si>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</si>
  <si>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</si>
  <si>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</si>
  <si>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Kapitalni projekt K100137</t>
  </si>
  <si>
    <t>PŠ CVETKOVIĆ, OŠ LJUBO BABIĆ - PROJEKTIRANJE I UREĐENJE VANJSKOG IGRALIŠTA</t>
  </si>
  <si>
    <t>* Napomena: Iznosi u stupcima Izvršenje 2022. preračunavaju se iz kuna u eure prema fiksnom tečaju konverzije (1 EUR=7,53450 kuna) i po pravilima za preračunavanje i zaokruživanje.</t>
  </si>
  <si>
    <t xml:space="preserve">Izvršenje 2022.* 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</si>
  <si>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</si>
  <si>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</si>
  <si>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</si>
  <si>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</si>
  <si>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</si>
  <si>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</si>
  <si>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</si>
  <si>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</si>
  <si>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</si>
  <si>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</si>
  <si>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</si>
  <si>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</si>
  <si>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Izvršenje 2022.*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</si>
  <si>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</si>
  <si>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</si>
  <si>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</si>
  <si>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</si>
  <si>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</si>
  <si>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Izvršenje 2022.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</si>
  <si>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</si>
  <si>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</si>
  <si>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</si>
  <si>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</si>
  <si>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</si>
  <si>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</si>
  <si>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</si>
  <si>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</si>
  <si>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</si>
  <si>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</si>
  <si>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</si>
  <si>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</si>
  <si>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</si>
  <si>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</si>
  <si>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</si>
  <si>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</si>
  <si>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</si>
  <si>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</si>
  <si>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</si>
  <si>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</si>
  <si>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</si>
  <si>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</si>
  <si>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>Pomoći od izvanproračunskih korisnik</t>
  </si>
  <si>
    <t>Tekuće pomoći od izvanproračunskih korisnika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</si>
  <si>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</si>
  <si>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</si>
  <si>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</si>
  <si>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</si>
  <si>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</si>
  <si>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T100027</t>
  </si>
  <si>
    <t>OPSKRBA BESPLATNIM ZALIHAMA MENSTRUALNIH HIGIJENSKIH POTREPŠTINA</t>
  </si>
  <si>
    <t>Ravnateljica:</t>
  </si>
  <si>
    <t>Sanja Sertić</t>
  </si>
  <si>
    <t>Kapitalni projekt K100144</t>
  </si>
  <si>
    <t>OŠ JASTREBARSKO - PROJEKTIRANJE I IZGRADNJA NOVE ŠKOLE I DVORANE</t>
  </si>
  <si>
    <t>Tekući projekt T100016</t>
  </si>
  <si>
    <t>KNJIGE ZA ŠKOLSKU KNJIŽNICU</t>
  </si>
  <si>
    <t>Rebalans 2023.</t>
  </si>
  <si>
    <t>Izvršenje 2023.</t>
  </si>
  <si>
    <t>Indeks</t>
  </si>
  <si>
    <t>1.</t>
  </si>
  <si>
    <t>2.</t>
  </si>
  <si>
    <t>3.</t>
  </si>
  <si>
    <t>4.</t>
  </si>
  <si>
    <t>5.</t>
  </si>
  <si>
    <t>5. (4/3*100)</t>
  </si>
  <si>
    <t>Tekući projekt T100040</t>
  </si>
  <si>
    <t>STRUČNO USAVRŠAVANJE DJELATNIKA U ŠKOLSTVU</t>
  </si>
  <si>
    <t>VLASTITI PRIHODI-OŠ</t>
  </si>
  <si>
    <t>6. (5/2*100)</t>
  </si>
  <si>
    <t>7. (5/4*100)</t>
  </si>
  <si>
    <t xml:space="preserve">  1.1. Opći prihodi i primici - manjak</t>
  </si>
  <si>
    <t>PRIHODI UKUPNO + PRENESENI VIŠAK</t>
  </si>
  <si>
    <t>Tekući plan 2023.</t>
  </si>
  <si>
    <t>Predsjednik Školskog odbora:</t>
  </si>
  <si>
    <t>Mario Samarin</t>
  </si>
  <si>
    <t xml:space="preserve">GODIŠNJI IZVJEŠTAJ O IZVRŠENJU FINANCIJSKOG PLANA ZA 2023. GODINU OŠ "LJUBO BABIĆ"
</t>
  </si>
  <si>
    <t>U Jastrebarskom, 13.03.2024.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</si>
</sst>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7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8" fillId="2" borderId="3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19" workbookViewId="0">
      <selection activeCell="G31" sqref="G31"/>
    </sheetView>
  </sheetViews>
  <sheetFormatPr defaultRowHeight="15" x14ac:dyDescent="0.25"/>
  <cols>
    <col min="5" max="9" width="25.28515625" customWidth="1"/>
    <col min="10" max="10" width="15.7109375" customWidth="1"/>
    <col min="11" max="11" width="15.7109375" style="127" customWidth="1"/>
  </cols>
  <sheetData>
    <row r="1" spans="1:1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  <c r="K1" s="188"/>
    </row>
    <row r="2" spans="1:11" ht="18" customHeight="1" x14ac:dyDescent="0.25">
      <c r="A2" s="5"/>
      <c r="B2" s="5"/>
      <c r="C2" s="5"/>
      <c r="D2" s="5"/>
      <c r="E2" s="5"/>
      <c r="F2" s="26"/>
      <c r="G2" s="5"/>
      <c r="H2" s="26"/>
      <c r="I2" s="5"/>
      <c r="J2" s="5"/>
      <c r="K2" s="129"/>
    </row>
    <row r="3" spans="1:11" ht="15.75" x14ac:dyDescent="0.25">
      <c r="A3" s="207" t="s">
        <v>18</v>
      </c>
      <c r="B3" s="207"/>
      <c r="C3" s="207"/>
      <c r="D3" s="207"/>
      <c r="E3" s="207"/>
      <c r="F3" s="207"/>
      <c r="G3" s="207"/>
      <c r="H3" s="207"/>
      <c r="I3" s="219"/>
      <c r="J3" s="219"/>
      <c r="K3" s="190"/>
    </row>
    <row r="4" spans="1:11" ht="18" x14ac:dyDescent="0.25">
      <c r="A4" s="5"/>
      <c r="B4" s="5"/>
      <c r="C4" s="5"/>
      <c r="D4" s="5"/>
      <c r="E4" s="5"/>
      <c r="F4" s="26"/>
      <c r="G4" s="5"/>
      <c r="H4" s="26"/>
      <c r="I4" s="6"/>
      <c r="J4" s="6"/>
      <c r="K4" s="130"/>
    </row>
    <row r="5" spans="1:11" ht="18" customHeight="1" x14ac:dyDescent="0.25">
      <c r="A5" s="207" t="s">
        <v>22</v>
      </c>
      <c r="B5" s="208"/>
      <c r="C5" s="208"/>
      <c r="D5" s="208"/>
      <c r="E5" s="208"/>
      <c r="F5" s="208"/>
      <c r="G5" s="208"/>
      <c r="H5" s="208"/>
      <c r="I5" s="208"/>
      <c r="J5" s="208"/>
      <c r="K5" s="189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29"/>
      <c r="K6" s="29" t="s">
        <v>208</v>
      </c>
    </row>
    <row r="7" spans="1:11" ht="25.5" customHeight="1" x14ac:dyDescent="0.25">
      <c r="A7" s="211" t="s">
        <v>227</v>
      </c>
      <c r="B7" s="212"/>
      <c r="C7" s="212"/>
      <c r="D7" s="212"/>
      <c r="E7" s="213"/>
      <c r="F7" s="31" t="s">
        <v>207</v>
      </c>
      <c r="G7" s="128" t="s">
        <v>264</v>
      </c>
      <c r="H7" s="4" t="s">
        <v>280</v>
      </c>
      <c r="I7" s="4" t="s">
        <v>265</v>
      </c>
      <c r="J7" s="128" t="s">
        <v>266</v>
      </c>
      <c r="K7" s="128" t="s">
        <v>266</v>
      </c>
    </row>
    <row r="8" spans="1:11" s="127" customFormat="1" ht="10.5" customHeight="1" x14ac:dyDescent="0.25">
      <c r="A8" s="214" t="s">
        <v>267</v>
      </c>
      <c r="B8" s="215"/>
      <c r="C8" s="215"/>
      <c r="D8" s="215"/>
      <c r="E8" s="216"/>
      <c r="F8" s="194" t="s">
        <v>268</v>
      </c>
      <c r="G8" s="195" t="s">
        <v>269</v>
      </c>
      <c r="H8" s="195" t="s">
        <v>270</v>
      </c>
      <c r="I8" s="195" t="s">
        <v>271</v>
      </c>
      <c r="J8" s="195" t="s">
        <v>276</v>
      </c>
      <c r="K8" s="195" t="s">
        <v>277</v>
      </c>
    </row>
    <row r="9" spans="1:11" x14ac:dyDescent="0.25">
      <c r="A9" s="203" t="s">
        <v>0</v>
      </c>
      <c r="B9" s="199"/>
      <c r="C9" s="199"/>
      <c r="D9" s="199"/>
      <c r="E9" s="220"/>
      <c r="F9" s="38">
        <f t="shared" ref="F9:I9" si="0">F10+F11</f>
        <v>3379785.28</v>
      </c>
      <c r="G9" s="38">
        <f t="shared" si="0"/>
        <v>4167935.07</v>
      </c>
      <c r="H9" s="38">
        <f t="shared" si="0"/>
        <v>4167935.07</v>
      </c>
      <c r="I9" s="38">
        <f t="shared" si="0"/>
        <v>3920894.59</v>
      </c>
      <c r="J9" s="38">
        <f>I9/F9*100</f>
        <v>116.01016825542243</v>
      </c>
      <c r="K9" s="38">
        <f>I9/H9*100</f>
        <v>94.072832809269272</v>
      </c>
    </row>
    <row r="10" spans="1:11" x14ac:dyDescent="0.25">
      <c r="A10" s="221" t="s">
        <v>209</v>
      </c>
      <c r="B10" s="218"/>
      <c r="C10" s="218"/>
      <c r="D10" s="218"/>
      <c r="E10" s="222"/>
      <c r="F10" s="37">
        <v>3379785.28</v>
      </c>
      <c r="G10" s="37">
        <v>4167935.07</v>
      </c>
      <c r="H10" s="37">
        <v>4167935.07</v>
      </c>
      <c r="I10" s="37">
        <v>3920894.59</v>
      </c>
      <c r="J10" s="37">
        <f>I10/F10*100</f>
        <v>116.01016825542243</v>
      </c>
      <c r="K10" s="37">
        <f>I10/H10*100</f>
        <v>94.072832809269272</v>
      </c>
    </row>
    <row r="11" spans="1:11" x14ac:dyDescent="0.25">
      <c r="A11" s="223" t="s">
        <v>210</v>
      </c>
      <c r="B11" s="222"/>
      <c r="C11" s="222"/>
      <c r="D11" s="222"/>
      <c r="E11" s="222"/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1" x14ac:dyDescent="0.25">
      <c r="A12" s="30" t="s">
        <v>2</v>
      </c>
      <c r="B12" s="46"/>
      <c r="C12" s="46"/>
      <c r="D12" s="46"/>
      <c r="E12" s="46"/>
      <c r="F12" s="38">
        <f t="shared" ref="F12:I12" si="1">F13+F14</f>
        <v>3370897.6999999997</v>
      </c>
      <c r="G12" s="38">
        <f t="shared" si="1"/>
        <v>4216166.5699999994</v>
      </c>
      <c r="H12" s="38">
        <f t="shared" si="1"/>
        <v>4216166.5699999994</v>
      </c>
      <c r="I12" s="38">
        <f t="shared" si="1"/>
        <v>3967961.23</v>
      </c>
      <c r="J12" s="38">
        <f>I12/F12*100</f>
        <v>117.71230049490973</v>
      </c>
      <c r="K12" s="38">
        <f>I12/H12*100</f>
        <v>94.113009154664411</v>
      </c>
    </row>
    <row r="13" spans="1:11" x14ac:dyDescent="0.25">
      <c r="A13" s="217" t="s">
        <v>211</v>
      </c>
      <c r="B13" s="218"/>
      <c r="C13" s="218"/>
      <c r="D13" s="218"/>
      <c r="E13" s="218"/>
      <c r="F13" s="37">
        <v>3317276.3</v>
      </c>
      <c r="G13" s="37">
        <v>4029245.3</v>
      </c>
      <c r="H13" s="37">
        <v>4029245.3</v>
      </c>
      <c r="I13" s="37">
        <v>3869489.89</v>
      </c>
      <c r="J13" s="40">
        <f>I13/F13*100</f>
        <v>116.64659618494848</v>
      </c>
      <c r="K13" s="40">
        <f>I13/H13*100</f>
        <v>96.035103397651184</v>
      </c>
    </row>
    <row r="14" spans="1:11" x14ac:dyDescent="0.25">
      <c r="A14" s="226" t="s">
        <v>212</v>
      </c>
      <c r="B14" s="222"/>
      <c r="C14" s="222"/>
      <c r="D14" s="222"/>
      <c r="E14" s="222"/>
      <c r="F14" s="37">
        <v>53621.4</v>
      </c>
      <c r="G14" s="36">
        <v>186921.27</v>
      </c>
      <c r="H14" s="36">
        <v>186921.27</v>
      </c>
      <c r="I14" s="36">
        <v>98471.34</v>
      </c>
      <c r="J14" s="40">
        <f>I14/F14*100</f>
        <v>183.64186686658684</v>
      </c>
      <c r="K14" s="40">
        <f>I14/H14*100</f>
        <v>52.680649987023955</v>
      </c>
    </row>
    <row r="15" spans="1:11" x14ac:dyDescent="0.25">
      <c r="A15" s="198" t="s">
        <v>3</v>
      </c>
      <c r="B15" s="199"/>
      <c r="C15" s="199"/>
      <c r="D15" s="199"/>
      <c r="E15" s="199"/>
      <c r="F15" s="38">
        <f>F9-F12</f>
        <v>8887.5800000000745</v>
      </c>
      <c r="G15" s="38">
        <f t="shared" ref="G15:I15" si="2">G9-G12</f>
        <v>-48231.499999999534</v>
      </c>
      <c r="H15" s="38">
        <f t="shared" si="2"/>
        <v>-48231.499999999534</v>
      </c>
      <c r="I15" s="38">
        <f t="shared" si="2"/>
        <v>-47066.64000000013</v>
      </c>
      <c r="J15" s="38">
        <v>0</v>
      </c>
      <c r="K15" s="38">
        <v>0</v>
      </c>
    </row>
    <row r="16" spans="1:11" ht="18" x14ac:dyDescent="0.25">
      <c r="A16" s="5"/>
      <c r="B16" s="9"/>
      <c r="C16" s="9"/>
      <c r="D16" s="9"/>
      <c r="E16" s="9"/>
      <c r="F16" s="24"/>
      <c r="G16" s="3"/>
      <c r="H16" s="25"/>
      <c r="I16" s="3"/>
      <c r="J16" s="3"/>
      <c r="K16" s="25"/>
    </row>
    <row r="17" spans="1:11" ht="18" customHeight="1" x14ac:dyDescent="0.25">
      <c r="A17" s="207" t="s">
        <v>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189"/>
    </row>
    <row r="18" spans="1:11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  <c r="K18" s="25"/>
    </row>
    <row r="19" spans="1:11" ht="25.5" customHeight="1" x14ac:dyDescent="0.25">
      <c r="A19" s="211" t="s">
        <v>227</v>
      </c>
      <c r="B19" s="212"/>
      <c r="C19" s="212"/>
      <c r="D19" s="212"/>
      <c r="E19" s="213"/>
      <c r="F19" s="31" t="s">
        <v>207</v>
      </c>
      <c r="G19" s="128" t="s">
        <v>264</v>
      </c>
      <c r="H19" s="128" t="s">
        <v>280</v>
      </c>
      <c r="I19" s="128" t="s">
        <v>265</v>
      </c>
      <c r="J19" s="128" t="s">
        <v>266</v>
      </c>
      <c r="K19" s="128" t="s">
        <v>266</v>
      </c>
    </row>
    <row r="20" spans="1:11" ht="10.5" customHeight="1" x14ac:dyDescent="0.25">
      <c r="A20" s="214" t="s">
        <v>267</v>
      </c>
      <c r="B20" s="215"/>
      <c r="C20" s="215"/>
      <c r="D20" s="215"/>
      <c r="E20" s="216"/>
      <c r="F20" s="194" t="s">
        <v>268</v>
      </c>
      <c r="G20" s="195" t="s">
        <v>269</v>
      </c>
      <c r="H20" s="195" t="s">
        <v>270</v>
      </c>
      <c r="I20" s="195" t="s">
        <v>271</v>
      </c>
      <c r="J20" s="195" t="s">
        <v>276</v>
      </c>
      <c r="K20" s="195" t="s">
        <v>277</v>
      </c>
    </row>
    <row r="21" spans="1:11" x14ac:dyDescent="0.25">
      <c r="A21" s="221" t="s">
        <v>213</v>
      </c>
      <c r="B21" s="224"/>
      <c r="C21" s="224"/>
      <c r="D21" s="224"/>
      <c r="E21" s="225"/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s="127" customFormat="1" x14ac:dyDescent="0.25">
      <c r="A22" s="221" t="s">
        <v>214</v>
      </c>
      <c r="B22" s="218"/>
      <c r="C22" s="218"/>
      <c r="D22" s="218"/>
      <c r="E22" s="218"/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</row>
    <row r="23" spans="1:11" s="127" customFormat="1" x14ac:dyDescent="0.25">
      <c r="A23" s="198" t="s">
        <v>5</v>
      </c>
      <c r="B23" s="199"/>
      <c r="C23" s="199"/>
      <c r="D23" s="199"/>
      <c r="E23" s="199"/>
      <c r="F23" s="38">
        <f>F21-F22</f>
        <v>0</v>
      </c>
      <c r="G23" s="38">
        <f t="shared" ref="G23:J23" si="3">G21-G22</f>
        <v>0</v>
      </c>
      <c r="H23" s="38">
        <f t="shared" si="3"/>
        <v>0</v>
      </c>
      <c r="I23" s="38">
        <f t="shared" si="3"/>
        <v>0</v>
      </c>
      <c r="J23" s="38">
        <f t="shared" si="3"/>
        <v>0</v>
      </c>
      <c r="K23" s="38">
        <f t="shared" ref="K23" si="4">K21-K22</f>
        <v>0</v>
      </c>
    </row>
    <row r="24" spans="1:11" x14ac:dyDescent="0.25">
      <c r="A24" s="198" t="s">
        <v>6</v>
      </c>
      <c r="B24" s="199"/>
      <c r="C24" s="199"/>
      <c r="D24" s="199"/>
      <c r="E24" s="199"/>
      <c r="F24" s="38">
        <f t="shared" ref="F24:I24" si="5">F15+F23</f>
        <v>8887.5800000000745</v>
      </c>
      <c r="G24" s="38">
        <f t="shared" si="5"/>
        <v>-48231.499999999534</v>
      </c>
      <c r="H24" s="38">
        <f t="shared" si="5"/>
        <v>-48231.499999999534</v>
      </c>
      <c r="I24" s="38">
        <f t="shared" si="5"/>
        <v>-47066.64000000013</v>
      </c>
      <c r="J24" s="38">
        <f>I24/F24*100</f>
        <v>-529.57768031342323</v>
      </c>
      <c r="K24" s="38">
        <f>I24/H24*100</f>
        <v>97.584856369801031</v>
      </c>
    </row>
    <row r="25" spans="1:11" ht="18" customHeight="1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  <c r="K25" s="25"/>
    </row>
    <row r="26" spans="1:11" ht="15.75" x14ac:dyDescent="0.25">
      <c r="A26" s="207" t="s">
        <v>215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189"/>
    </row>
    <row r="27" spans="1:11" ht="25.5" customHeight="1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  <c r="K27" s="25"/>
    </row>
    <row r="28" spans="1:11" s="127" customFormat="1" ht="15" customHeight="1" x14ac:dyDescent="0.25">
      <c r="A28" s="211" t="s">
        <v>227</v>
      </c>
      <c r="B28" s="212"/>
      <c r="C28" s="212"/>
      <c r="D28" s="212"/>
      <c r="E28" s="213"/>
      <c r="F28" s="31" t="s">
        <v>207</v>
      </c>
      <c r="G28" s="128" t="s">
        <v>264</v>
      </c>
      <c r="H28" s="128" t="s">
        <v>280</v>
      </c>
      <c r="I28" s="128" t="s">
        <v>265</v>
      </c>
      <c r="J28" s="128" t="s">
        <v>266</v>
      </c>
      <c r="K28" s="128" t="s">
        <v>266</v>
      </c>
    </row>
    <row r="29" spans="1:11" s="127" customFormat="1" ht="10.5" customHeight="1" x14ac:dyDescent="0.25">
      <c r="A29" s="214" t="s">
        <v>267</v>
      </c>
      <c r="B29" s="215"/>
      <c r="C29" s="215"/>
      <c r="D29" s="215"/>
      <c r="E29" s="216"/>
      <c r="F29" s="194" t="s">
        <v>268</v>
      </c>
      <c r="G29" s="195" t="s">
        <v>269</v>
      </c>
      <c r="H29" s="195" t="s">
        <v>270</v>
      </c>
      <c r="I29" s="195" t="s">
        <v>271</v>
      </c>
      <c r="J29" s="195" t="s">
        <v>276</v>
      </c>
      <c r="K29" s="195" t="s">
        <v>277</v>
      </c>
    </row>
    <row r="30" spans="1:11" s="127" customFormat="1" ht="45" customHeight="1" x14ac:dyDescent="0.25">
      <c r="A30" s="200" t="s">
        <v>216</v>
      </c>
      <c r="B30" s="201"/>
      <c r="C30" s="201"/>
      <c r="D30" s="201"/>
      <c r="E30" s="202"/>
      <c r="F30" s="146">
        <v>39343.919999999998</v>
      </c>
      <c r="G30" s="146">
        <v>48231.5</v>
      </c>
      <c r="H30" s="146">
        <v>48231.5</v>
      </c>
      <c r="I30" s="146">
        <v>48231.5</v>
      </c>
      <c r="J30" s="147">
        <f t="shared" ref="J30:J31" si="6">I30/F30*100</f>
        <v>122.58946236165589</v>
      </c>
      <c r="K30" s="147">
        <f t="shared" ref="K30" si="7">I30/H30*100</f>
        <v>100</v>
      </c>
    </row>
    <row r="31" spans="1:11" x14ac:dyDescent="0.25">
      <c r="A31" s="198" t="s">
        <v>217</v>
      </c>
      <c r="B31" s="199"/>
      <c r="C31" s="199"/>
      <c r="D31" s="199"/>
      <c r="E31" s="199"/>
      <c r="F31" s="148">
        <f t="shared" ref="F31:I31" si="8">F24+F30</f>
        <v>48231.500000000073</v>
      </c>
      <c r="G31" s="148">
        <f t="shared" si="8"/>
        <v>4.6566128730773926E-10</v>
      </c>
      <c r="H31" s="148">
        <f t="shared" si="8"/>
        <v>4.6566128730773926E-10</v>
      </c>
      <c r="I31" s="148">
        <f t="shared" si="8"/>
        <v>1164.8599999998696</v>
      </c>
      <c r="J31" s="149">
        <f t="shared" si="6"/>
        <v>2.4151436301999061</v>
      </c>
      <c r="K31" s="149">
        <v>0</v>
      </c>
    </row>
    <row r="32" spans="1:11" s="127" customFormat="1" ht="36" customHeight="1" x14ac:dyDescent="0.25">
      <c r="A32" s="203" t="s">
        <v>218</v>
      </c>
      <c r="B32" s="204"/>
      <c r="C32" s="204"/>
      <c r="D32" s="204"/>
      <c r="E32" s="205"/>
      <c r="F32" s="148">
        <f t="shared" ref="F32:I32" si="9">F15+F23+F30-F31</f>
        <v>0</v>
      </c>
      <c r="G32" s="148">
        <f t="shared" si="9"/>
        <v>0</v>
      </c>
      <c r="H32" s="148">
        <f t="shared" si="9"/>
        <v>0</v>
      </c>
      <c r="I32" s="148">
        <f t="shared" si="9"/>
        <v>0</v>
      </c>
      <c r="J32" s="149">
        <v>0</v>
      </c>
      <c r="K32" s="149">
        <v>0</v>
      </c>
    </row>
    <row r="33" spans="1:11" s="127" customFormat="1" x14ac:dyDescent="0.25">
      <c r="A33"/>
      <c r="B33"/>
      <c r="C33"/>
      <c r="D33"/>
      <c r="E33"/>
      <c r="F33"/>
      <c r="G33"/>
      <c r="H33"/>
      <c r="I33"/>
      <c r="J33"/>
    </row>
    <row r="34" spans="1:11" s="127" customFormat="1" ht="25.5" customHeight="1" x14ac:dyDescent="0.25">
      <c r="A34" s="206" t="s">
        <v>219</v>
      </c>
      <c r="B34" s="206"/>
      <c r="C34" s="206"/>
      <c r="D34" s="206"/>
      <c r="E34" s="206"/>
      <c r="F34" s="206"/>
      <c r="G34" s="206"/>
      <c r="H34" s="206"/>
      <c r="I34" s="206"/>
      <c r="J34" s="206"/>
      <c r="K34" s="192"/>
    </row>
    <row r="35" spans="1:11" s="127" customFormat="1" ht="18" x14ac:dyDescent="0.25">
      <c r="A35" s="142"/>
      <c r="B35" s="143"/>
      <c r="C35" s="143"/>
      <c r="D35" s="143"/>
      <c r="E35" s="143"/>
      <c r="F35" s="143"/>
      <c r="G35" s="143"/>
      <c r="H35" s="144"/>
      <c r="I35" s="144"/>
      <c r="J35" s="144"/>
      <c r="K35" s="144"/>
    </row>
    <row r="36" spans="1:11" s="127" customFormat="1" ht="28.5" customHeight="1" x14ac:dyDescent="0.25">
      <c r="A36" s="211" t="s">
        <v>227</v>
      </c>
      <c r="B36" s="212"/>
      <c r="C36" s="212"/>
      <c r="D36" s="212"/>
      <c r="E36" s="213"/>
      <c r="F36" s="145" t="s">
        <v>220</v>
      </c>
      <c r="G36" s="128" t="s">
        <v>264</v>
      </c>
      <c r="H36" s="128" t="s">
        <v>280</v>
      </c>
      <c r="I36" s="128" t="s">
        <v>265</v>
      </c>
      <c r="J36" s="128" t="s">
        <v>266</v>
      </c>
      <c r="K36" s="128" t="s">
        <v>266</v>
      </c>
    </row>
    <row r="37" spans="1:11" s="127" customFormat="1" ht="10.5" customHeight="1" x14ac:dyDescent="0.25">
      <c r="A37" s="214" t="s">
        <v>267</v>
      </c>
      <c r="B37" s="215"/>
      <c r="C37" s="215"/>
      <c r="D37" s="215"/>
      <c r="E37" s="216"/>
      <c r="F37" s="194" t="s">
        <v>268</v>
      </c>
      <c r="G37" s="195" t="s">
        <v>269</v>
      </c>
      <c r="H37" s="195" t="s">
        <v>270</v>
      </c>
      <c r="I37" s="195" t="s">
        <v>271</v>
      </c>
      <c r="J37" s="195" t="s">
        <v>276</v>
      </c>
      <c r="K37" s="195" t="s">
        <v>277</v>
      </c>
    </row>
    <row r="38" spans="1:11" s="127" customFormat="1" ht="15" customHeight="1" x14ac:dyDescent="0.25">
      <c r="A38" s="200" t="s">
        <v>216</v>
      </c>
      <c r="B38" s="201"/>
      <c r="C38" s="201"/>
      <c r="D38" s="201"/>
      <c r="E38" s="202"/>
      <c r="F38" s="146">
        <f t="shared" ref="F38:K38" si="10">E41</f>
        <v>0</v>
      </c>
      <c r="G38" s="146">
        <f t="shared" si="10"/>
        <v>0</v>
      </c>
      <c r="H38" s="146">
        <f t="shared" si="10"/>
        <v>0</v>
      </c>
      <c r="I38" s="146">
        <f t="shared" si="10"/>
        <v>0</v>
      </c>
      <c r="J38" s="147">
        <f t="shared" si="10"/>
        <v>0</v>
      </c>
      <c r="K38" s="147">
        <f t="shared" si="10"/>
        <v>0</v>
      </c>
    </row>
    <row r="39" spans="1:11" ht="24" customHeight="1" x14ac:dyDescent="0.25">
      <c r="A39" s="200" t="s">
        <v>4</v>
      </c>
      <c r="B39" s="201"/>
      <c r="C39" s="201"/>
      <c r="D39" s="201"/>
      <c r="E39" s="202"/>
      <c r="F39" s="146">
        <v>0</v>
      </c>
      <c r="G39" s="146">
        <v>0</v>
      </c>
      <c r="H39" s="146">
        <v>0</v>
      </c>
      <c r="I39" s="146">
        <v>0</v>
      </c>
      <c r="J39" s="147">
        <v>0</v>
      </c>
      <c r="K39" s="147">
        <v>0</v>
      </c>
    </row>
    <row r="40" spans="1:11" s="127" customFormat="1" x14ac:dyDescent="0.25">
      <c r="A40" s="200" t="s">
        <v>221</v>
      </c>
      <c r="B40" s="209"/>
      <c r="C40" s="209"/>
      <c r="D40" s="209"/>
      <c r="E40" s="210"/>
      <c r="F40" s="146">
        <v>0</v>
      </c>
      <c r="G40" s="146">
        <v>0</v>
      </c>
      <c r="H40" s="146">
        <v>0</v>
      </c>
      <c r="I40" s="146">
        <v>0</v>
      </c>
      <c r="J40" s="147">
        <v>0</v>
      </c>
      <c r="K40" s="147">
        <v>0</v>
      </c>
    </row>
    <row r="41" spans="1:11" x14ac:dyDescent="0.25">
      <c r="A41" s="198" t="s">
        <v>217</v>
      </c>
      <c r="B41" s="199"/>
      <c r="C41" s="199"/>
      <c r="D41" s="199"/>
      <c r="E41" s="199"/>
      <c r="F41" s="39">
        <f>F38-F39+F40</f>
        <v>0</v>
      </c>
      <c r="G41" s="39">
        <f t="shared" ref="G41:J41" si="11">G38-G39+G40</f>
        <v>0</v>
      </c>
      <c r="H41" s="39">
        <f t="shared" si="11"/>
        <v>0</v>
      </c>
      <c r="I41" s="39">
        <f t="shared" si="11"/>
        <v>0</v>
      </c>
      <c r="J41" s="150">
        <f t="shared" si="11"/>
        <v>0</v>
      </c>
      <c r="K41" s="150">
        <f t="shared" ref="K41" si="12">K38-K39+K40</f>
        <v>0</v>
      </c>
    </row>
    <row r="43" spans="1:11" x14ac:dyDescent="0.25">
      <c r="A43" s="196" t="s">
        <v>206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1"/>
    </row>
  </sheetData>
  <mergeCells count="32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43:J43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44" workbookViewId="0">
      <selection activeCell="G53" sqref="G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6" width="25.28515625" customWidth="1"/>
    <col min="7" max="7" width="25.28515625" style="127" customWidth="1"/>
    <col min="8" max="8" width="25.28515625" customWidth="1"/>
    <col min="9" max="9" width="15.7109375" customWidth="1"/>
    <col min="10" max="10" width="15.7109375" style="127" customWidth="1"/>
  </cols>
  <sheetData>
    <row r="1" spans="1:1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1" ht="15.75" x14ac:dyDescent="0.25">
      <c r="A3" s="233" t="s">
        <v>18</v>
      </c>
      <c r="B3" s="233"/>
      <c r="C3" s="233"/>
      <c r="D3" s="233"/>
      <c r="E3" s="233"/>
      <c r="F3" s="233"/>
      <c r="G3" s="233"/>
      <c r="H3" s="235"/>
      <c r="I3" s="235"/>
      <c r="J3" s="184"/>
    </row>
    <row r="4" spans="1:11" ht="18" x14ac:dyDescent="0.25">
      <c r="A4" s="59"/>
      <c r="B4" s="59"/>
      <c r="C4" s="59"/>
      <c r="D4" s="59"/>
      <c r="E4" s="59"/>
      <c r="F4" s="59"/>
      <c r="G4" s="59"/>
      <c r="H4" s="60"/>
      <c r="I4" s="60"/>
      <c r="J4" s="60"/>
    </row>
    <row r="5" spans="1:11" ht="18" customHeight="1" x14ac:dyDescent="0.25">
      <c r="A5" s="233" t="s">
        <v>7</v>
      </c>
      <c r="B5" s="236"/>
      <c r="C5" s="236"/>
      <c r="D5" s="236"/>
      <c r="E5" s="236"/>
      <c r="F5" s="236"/>
      <c r="G5" s="236"/>
      <c r="H5" s="236"/>
      <c r="I5" s="236"/>
      <c r="J5" s="185"/>
    </row>
    <row r="6" spans="1:11" ht="18" x14ac:dyDescent="0.25">
      <c r="A6" s="59"/>
      <c r="B6" s="59"/>
      <c r="C6" s="59"/>
      <c r="D6" s="59"/>
      <c r="E6" s="59"/>
      <c r="F6" s="59"/>
      <c r="G6" s="59"/>
      <c r="H6" s="60"/>
      <c r="I6" s="60"/>
      <c r="J6" s="60"/>
    </row>
    <row r="7" spans="1:11" x14ac:dyDescent="0.25">
      <c r="A7" s="233" t="s">
        <v>243</v>
      </c>
      <c r="B7" s="234"/>
      <c r="C7" s="234"/>
      <c r="D7" s="234"/>
      <c r="E7" s="234"/>
      <c r="F7" s="234"/>
      <c r="G7" s="234"/>
      <c r="H7" s="234"/>
      <c r="I7" s="234"/>
      <c r="J7" s="183"/>
    </row>
    <row r="8" spans="1:11" ht="18" x14ac:dyDescent="0.25">
      <c r="A8" s="59"/>
      <c r="B8" s="59"/>
      <c r="C8" s="59"/>
      <c r="D8" s="59"/>
      <c r="E8" s="59"/>
      <c r="F8" s="59"/>
      <c r="G8" s="59"/>
      <c r="H8" s="60"/>
      <c r="I8" s="60"/>
      <c r="J8" s="60"/>
    </row>
    <row r="9" spans="1:11" x14ac:dyDescent="0.25">
      <c r="A9" s="227" t="s">
        <v>227</v>
      </c>
      <c r="B9" s="228"/>
      <c r="C9" s="228"/>
      <c r="D9" s="229"/>
      <c r="E9" s="62" t="s">
        <v>226</v>
      </c>
      <c r="F9" s="61" t="s">
        <v>264</v>
      </c>
      <c r="G9" s="61" t="s">
        <v>280</v>
      </c>
      <c r="H9" s="61" t="s">
        <v>265</v>
      </c>
      <c r="I9" s="61" t="s">
        <v>266</v>
      </c>
      <c r="J9" s="61" t="s">
        <v>266</v>
      </c>
    </row>
    <row r="10" spans="1:11" s="127" customFormat="1" ht="10.5" customHeight="1" x14ac:dyDescent="0.25">
      <c r="A10" s="230" t="s">
        <v>267</v>
      </c>
      <c r="B10" s="231"/>
      <c r="C10" s="231"/>
      <c r="D10" s="232"/>
      <c r="E10" s="186" t="s">
        <v>268</v>
      </c>
      <c r="F10" s="187" t="s">
        <v>269</v>
      </c>
      <c r="G10" s="187" t="s">
        <v>270</v>
      </c>
      <c r="H10" s="187" t="s">
        <v>271</v>
      </c>
      <c r="I10" s="187" t="s">
        <v>276</v>
      </c>
      <c r="J10" s="187" t="s">
        <v>277</v>
      </c>
    </row>
    <row r="11" spans="1:11" s="127" customFormat="1" x14ac:dyDescent="0.25">
      <c r="A11" s="95"/>
      <c r="B11" s="95"/>
      <c r="C11" s="95"/>
      <c r="D11" s="92" t="s">
        <v>0</v>
      </c>
      <c r="E11" s="99">
        <f>E12</f>
        <v>3379785.28</v>
      </c>
      <c r="F11" s="99">
        <f t="shared" ref="F11:H11" si="0">F12</f>
        <v>4167935.07</v>
      </c>
      <c r="G11" s="99">
        <f t="shared" si="0"/>
        <v>4167935.07</v>
      </c>
      <c r="H11" s="99">
        <f t="shared" si="0"/>
        <v>3920894.59</v>
      </c>
      <c r="I11" s="99">
        <f>H11/E11*100</f>
        <v>116.01016825542243</v>
      </c>
      <c r="J11" s="99">
        <f>H11/G11*100</f>
        <v>94.072832809269272</v>
      </c>
    </row>
    <row r="12" spans="1:11" ht="20.25" customHeight="1" x14ac:dyDescent="0.25">
      <c r="A12" s="63">
        <v>6</v>
      </c>
      <c r="B12" s="63"/>
      <c r="C12" s="63"/>
      <c r="D12" s="64" t="s">
        <v>1</v>
      </c>
      <c r="E12" s="65">
        <f t="shared" ref="E12:H12" si="1">E13+E19+E22+E25+E32</f>
        <v>3379785.28</v>
      </c>
      <c r="F12" s="65">
        <f t="shared" ref="F12" si="2">F13+F19+F22+F25+F32</f>
        <v>4167935.07</v>
      </c>
      <c r="G12" s="65">
        <f t="shared" si="1"/>
        <v>4167935.07</v>
      </c>
      <c r="H12" s="65">
        <f t="shared" si="1"/>
        <v>3920894.59</v>
      </c>
      <c r="I12" s="65">
        <f t="shared" ref="I12:I13" si="3">H12/E12*100</f>
        <v>116.01016825542243</v>
      </c>
      <c r="J12" s="65">
        <f>H12/G12*100</f>
        <v>94.072832809269272</v>
      </c>
    </row>
    <row r="13" spans="1:11" s="35" customFormat="1" ht="37.5" customHeight="1" x14ac:dyDescent="0.25">
      <c r="A13" s="66"/>
      <c r="B13" s="66">
        <v>63</v>
      </c>
      <c r="C13" s="66"/>
      <c r="D13" s="66" t="s">
        <v>24</v>
      </c>
      <c r="E13" s="67">
        <f>E14+E16</f>
        <v>2849020.48</v>
      </c>
      <c r="F13" s="67">
        <v>3606619.9</v>
      </c>
      <c r="G13" s="67">
        <v>3606619.9</v>
      </c>
      <c r="H13" s="67">
        <f t="shared" ref="H13" si="4">H14+H16</f>
        <v>3462438.43</v>
      </c>
      <c r="I13" s="67">
        <f t="shared" si="3"/>
        <v>121.53083680184706</v>
      </c>
      <c r="J13" s="67">
        <f>H13/G13*100</f>
        <v>96.002310362675047</v>
      </c>
    </row>
    <row r="14" spans="1:11" s="35" customFormat="1" ht="37.5" customHeight="1" x14ac:dyDescent="0.25">
      <c r="A14" s="66"/>
      <c r="B14" s="66">
        <v>634</v>
      </c>
      <c r="C14" s="66"/>
      <c r="D14" s="66" t="s">
        <v>249</v>
      </c>
      <c r="E14" s="67">
        <f>E15</f>
        <v>18414.96</v>
      </c>
      <c r="F14" s="67"/>
      <c r="G14" s="67"/>
      <c r="H14" s="67">
        <f t="shared" ref="H14" si="5">H15</f>
        <v>0</v>
      </c>
      <c r="I14" s="67"/>
      <c r="J14" s="67"/>
    </row>
    <row r="15" spans="1:11" s="127" customFormat="1" ht="37.5" customHeight="1" x14ac:dyDescent="0.25">
      <c r="A15" s="66"/>
      <c r="B15" s="68">
        <v>6341</v>
      </c>
      <c r="C15" s="66"/>
      <c r="D15" s="68" t="s">
        <v>250</v>
      </c>
      <c r="E15" s="70">
        <v>18414.96</v>
      </c>
      <c r="F15" s="71"/>
      <c r="G15" s="71"/>
      <c r="H15" s="71">
        <v>0</v>
      </c>
      <c r="I15" s="71"/>
      <c r="J15" s="71"/>
    </row>
    <row r="16" spans="1:11" s="35" customFormat="1" ht="37.5" customHeight="1" x14ac:dyDescent="0.25">
      <c r="A16" s="66"/>
      <c r="B16" s="66">
        <v>636</v>
      </c>
      <c r="C16" s="66"/>
      <c r="D16" s="66" t="s">
        <v>39</v>
      </c>
      <c r="E16" s="67">
        <f t="shared" ref="E16:H16" si="6">E17+E18</f>
        <v>2830605.52</v>
      </c>
      <c r="F16" s="67"/>
      <c r="G16" s="67"/>
      <c r="H16" s="67">
        <f t="shared" si="6"/>
        <v>3462438.43</v>
      </c>
      <c r="I16" s="67"/>
      <c r="J16" s="67"/>
    </row>
    <row r="17" spans="1:10" ht="37.5" customHeight="1" x14ac:dyDescent="0.25">
      <c r="A17" s="66"/>
      <c r="B17" s="68">
        <v>6361</v>
      </c>
      <c r="C17" s="66"/>
      <c r="D17" s="68" t="s">
        <v>40</v>
      </c>
      <c r="E17" s="70">
        <v>2814871.15</v>
      </c>
      <c r="F17" s="71"/>
      <c r="G17" s="71"/>
      <c r="H17" s="71">
        <v>3453673.97</v>
      </c>
      <c r="I17" s="71"/>
      <c r="J17" s="71"/>
    </row>
    <row r="18" spans="1:10" ht="56.25" customHeight="1" x14ac:dyDescent="0.25">
      <c r="A18" s="66"/>
      <c r="B18" s="68">
        <v>6362</v>
      </c>
      <c r="C18" s="66"/>
      <c r="D18" s="68" t="s">
        <v>41</v>
      </c>
      <c r="E18" s="70">
        <v>15734.37</v>
      </c>
      <c r="F18" s="72"/>
      <c r="G18" s="72"/>
      <c r="H18" s="71">
        <v>8764.4599999999991</v>
      </c>
      <c r="I18" s="71"/>
      <c r="J18" s="71"/>
    </row>
    <row r="19" spans="1:10" s="35" customFormat="1" ht="37.5" customHeight="1" x14ac:dyDescent="0.25">
      <c r="A19" s="66"/>
      <c r="B19" s="66">
        <v>64</v>
      </c>
      <c r="C19" s="66"/>
      <c r="D19" s="66" t="s">
        <v>33</v>
      </c>
      <c r="E19" s="67">
        <f t="shared" ref="E19:H20" si="7">E20</f>
        <v>0.98</v>
      </c>
      <c r="F19" s="67">
        <v>7</v>
      </c>
      <c r="G19" s="67">
        <v>7</v>
      </c>
      <c r="H19" s="67">
        <f t="shared" si="7"/>
        <v>0.03</v>
      </c>
      <c r="I19" s="67">
        <f>H19/E19*100</f>
        <v>3.0612244897959182</v>
      </c>
      <c r="J19" s="67">
        <f>H19/G19*100</f>
        <v>0.4285714285714286</v>
      </c>
    </row>
    <row r="20" spans="1:10" s="35" customFormat="1" ht="37.5" customHeight="1" x14ac:dyDescent="0.25">
      <c r="A20" s="66"/>
      <c r="B20" s="66">
        <v>641</v>
      </c>
      <c r="C20" s="66"/>
      <c r="D20" s="66" t="s">
        <v>34</v>
      </c>
      <c r="E20" s="67">
        <f t="shared" si="7"/>
        <v>0.98</v>
      </c>
      <c r="F20" s="67"/>
      <c r="G20" s="67"/>
      <c r="H20" s="67">
        <f t="shared" si="7"/>
        <v>0.03</v>
      </c>
      <c r="I20" s="67"/>
      <c r="J20" s="67"/>
    </row>
    <row r="21" spans="1:10" ht="37.5" customHeight="1" x14ac:dyDescent="0.25">
      <c r="A21" s="66"/>
      <c r="B21" s="68">
        <v>6413</v>
      </c>
      <c r="C21" s="66"/>
      <c r="D21" s="68" t="s">
        <v>35</v>
      </c>
      <c r="E21" s="69">
        <v>0.98</v>
      </c>
      <c r="F21" s="69"/>
      <c r="G21" s="69"/>
      <c r="H21" s="69">
        <v>0.03</v>
      </c>
      <c r="I21" s="69"/>
      <c r="J21" s="69"/>
    </row>
    <row r="22" spans="1:10" s="35" customFormat="1" ht="60.75" customHeight="1" x14ac:dyDescent="0.25">
      <c r="A22" s="66"/>
      <c r="B22" s="66">
        <v>65</v>
      </c>
      <c r="C22" s="66"/>
      <c r="D22" s="66" t="s">
        <v>36</v>
      </c>
      <c r="E22" s="67">
        <f t="shared" ref="E22:H23" si="8">E23</f>
        <v>158913.06</v>
      </c>
      <c r="F22" s="67">
        <v>75474.53</v>
      </c>
      <c r="G22" s="67">
        <v>75474.53</v>
      </c>
      <c r="H22" s="67">
        <f t="shared" si="8"/>
        <v>66339.38</v>
      </c>
      <c r="I22" s="67">
        <f>H22/E22*100</f>
        <v>41.745706740528441</v>
      </c>
      <c r="J22" s="67">
        <f>H22/G22*100</f>
        <v>87.89638040806615</v>
      </c>
    </row>
    <row r="23" spans="1:10" s="35" customFormat="1" ht="37.5" customHeight="1" x14ac:dyDescent="0.25">
      <c r="A23" s="66"/>
      <c r="B23" s="66">
        <v>652</v>
      </c>
      <c r="C23" s="66"/>
      <c r="D23" s="66" t="s">
        <v>37</v>
      </c>
      <c r="E23" s="67">
        <f t="shared" si="8"/>
        <v>158913.06</v>
      </c>
      <c r="F23" s="67"/>
      <c r="G23" s="67"/>
      <c r="H23" s="67">
        <f t="shared" si="8"/>
        <v>66339.38</v>
      </c>
      <c r="I23" s="67"/>
      <c r="J23" s="67"/>
    </row>
    <row r="24" spans="1:10" ht="37.5" customHeight="1" x14ac:dyDescent="0.25">
      <c r="A24" s="66"/>
      <c r="B24" s="68">
        <v>6526</v>
      </c>
      <c r="C24" s="66"/>
      <c r="D24" s="68" t="s">
        <v>38</v>
      </c>
      <c r="E24" s="70">
        <v>158913.06</v>
      </c>
      <c r="F24" s="71"/>
      <c r="G24" s="71"/>
      <c r="H24" s="71">
        <v>66339.38</v>
      </c>
      <c r="I24" s="71"/>
      <c r="J24" s="71"/>
    </row>
    <row r="25" spans="1:10" s="35" customFormat="1" ht="37.5" customHeight="1" x14ac:dyDescent="0.25">
      <c r="A25" s="77"/>
      <c r="B25" s="77">
        <v>66</v>
      </c>
      <c r="C25" s="76"/>
      <c r="D25" s="66" t="s">
        <v>30</v>
      </c>
      <c r="E25" s="78">
        <f t="shared" ref="E25:H25" si="9">E26+E29</f>
        <v>23166.61</v>
      </c>
      <c r="F25" s="78">
        <v>62043.12</v>
      </c>
      <c r="G25" s="78">
        <v>62043.12</v>
      </c>
      <c r="H25" s="78">
        <f t="shared" si="9"/>
        <v>53661.760000000002</v>
      </c>
      <c r="I25" s="78">
        <f>H25/E25*100</f>
        <v>231.63406298979439</v>
      </c>
      <c r="J25" s="78">
        <f>H25/G25*100</f>
        <v>86.491072660433574</v>
      </c>
    </row>
    <row r="26" spans="1:10" s="35" customFormat="1" ht="37.5" customHeight="1" x14ac:dyDescent="0.25">
      <c r="A26" s="77"/>
      <c r="B26" s="77">
        <v>661</v>
      </c>
      <c r="C26" s="76"/>
      <c r="D26" s="66" t="s">
        <v>31</v>
      </c>
      <c r="E26" s="78">
        <f t="shared" ref="E26:H26" si="10">E27+E28</f>
        <v>20955.18</v>
      </c>
      <c r="F26" s="78"/>
      <c r="G26" s="78"/>
      <c r="H26" s="78">
        <f t="shared" si="10"/>
        <v>20311.39</v>
      </c>
      <c r="I26" s="78"/>
      <c r="J26" s="78"/>
    </row>
    <row r="27" spans="1:10" s="33" customFormat="1" ht="37.5" customHeight="1" x14ac:dyDescent="0.25">
      <c r="A27" s="73"/>
      <c r="B27" s="73">
        <v>6614</v>
      </c>
      <c r="C27" s="74"/>
      <c r="D27" s="68" t="s">
        <v>182</v>
      </c>
      <c r="E27" s="75">
        <v>1101.5999999999999</v>
      </c>
      <c r="F27" s="75"/>
      <c r="G27" s="75"/>
      <c r="H27" s="75">
        <v>600</v>
      </c>
      <c r="I27" s="75"/>
      <c r="J27" s="75"/>
    </row>
    <row r="28" spans="1:10" ht="37.5" customHeight="1" x14ac:dyDescent="0.25">
      <c r="A28" s="73"/>
      <c r="B28" s="73">
        <v>6615</v>
      </c>
      <c r="C28" s="76"/>
      <c r="D28" s="73" t="s">
        <v>32</v>
      </c>
      <c r="E28" s="70">
        <v>19853.580000000002</v>
      </c>
      <c r="F28" s="71"/>
      <c r="G28" s="71"/>
      <c r="H28" s="71">
        <v>19711.39</v>
      </c>
      <c r="I28" s="71"/>
      <c r="J28" s="71"/>
    </row>
    <row r="29" spans="1:10" s="35" customFormat="1" ht="27" customHeight="1" x14ac:dyDescent="0.25">
      <c r="A29" s="77"/>
      <c r="B29" s="77">
        <v>663</v>
      </c>
      <c r="C29" s="76"/>
      <c r="D29" s="79" t="s">
        <v>42</v>
      </c>
      <c r="E29" s="78">
        <f t="shared" ref="E29:H29" si="11">E30+E31</f>
        <v>2211.4299999999998</v>
      </c>
      <c r="F29" s="78"/>
      <c r="G29" s="78"/>
      <c r="H29" s="78">
        <f t="shared" si="11"/>
        <v>33350.370000000003</v>
      </c>
      <c r="I29" s="78"/>
      <c r="J29" s="78"/>
    </row>
    <row r="30" spans="1:10" ht="27" customHeight="1" x14ac:dyDescent="0.25">
      <c r="A30" s="80"/>
      <c r="B30" s="81">
        <v>6631</v>
      </c>
      <c r="C30" s="82"/>
      <c r="D30" s="83" t="s">
        <v>43</v>
      </c>
      <c r="E30" s="70">
        <v>1945.98</v>
      </c>
      <c r="F30" s="71"/>
      <c r="G30" s="71"/>
      <c r="H30" s="71">
        <v>21966.15</v>
      </c>
      <c r="I30" s="71"/>
      <c r="J30" s="71"/>
    </row>
    <row r="31" spans="1:10" ht="27" customHeight="1" x14ac:dyDescent="0.25">
      <c r="A31" s="68"/>
      <c r="B31" s="68">
        <v>6632</v>
      </c>
      <c r="C31" s="68"/>
      <c r="D31" s="83" t="s">
        <v>44</v>
      </c>
      <c r="E31" s="70">
        <v>265.45</v>
      </c>
      <c r="F31" s="71"/>
      <c r="G31" s="71"/>
      <c r="H31" s="71">
        <v>11384.22</v>
      </c>
      <c r="I31" s="71"/>
      <c r="J31" s="71"/>
    </row>
    <row r="32" spans="1:10" s="35" customFormat="1" ht="38.25" x14ac:dyDescent="0.25">
      <c r="A32" s="66"/>
      <c r="B32" s="66">
        <v>67</v>
      </c>
      <c r="C32" s="66"/>
      <c r="D32" s="66" t="s">
        <v>25</v>
      </c>
      <c r="E32" s="67">
        <f t="shared" ref="E32:H32" si="12">E33</f>
        <v>348684.15</v>
      </c>
      <c r="F32" s="67">
        <v>423790.52</v>
      </c>
      <c r="G32" s="67">
        <v>423790.52</v>
      </c>
      <c r="H32" s="67">
        <f t="shared" si="12"/>
        <v>338454.99</v>
      </c>
      <c r="I32" s="67">
        <f>H32/E32*100</f>
        <v>97.066353603970796</v>
      </c>
      <c r="J32" s="67">
        <f>H32/G32*100</f>
        <v>79.863747306098304</v>
      </c>
    </row>
    <row r="33" spans="1:10" s="35" customFormat="1" ht="38.25" x14ac:dyDescent="0.25">
      <c r="A33" s="66"/>
      <c r="B33" s="66">
        <v>671</v>
      </c>
      <c r="C33" s="66"/>
      <c r="D33" s="66" t="s">
        <v>27</v>
      </c>
      <c r="E33" s="67">
        <f t="shared" ref="E33:H33" si="13">E34+E35</f>
        <v>348684.15</v>
      </c>
      <c r="F33" s="67"/>
      <c r="G33" s="67"/>
      <c r="H33" s="67">
        <f t="shared" si="13"/>
        <v>338454.99</v>
      </c>
      <c r="I33" s="67"/>
      <c r="J33" s="67"/>
    </row>
    <row r="34" spans="1:10" ht="38.25" x14ac:dyDescent="0.25">
      <c r="A34" s="66"/>
      <c r="B34" s="68">
        <v>6711</v>
      </c>
      <c r="C34" s="68"/>
      <c r="D34" s="68" t="s">
        <v>29</v>
      </c>
      <c r="E34" s="70">
        <v>317628.7</v>
      </c>
      <c r="F34" s="71"/>
      <c r="G34" s="71"/>
      <c r="H34" s="71">
        <v>261182.34</v>
      </c>
      <c r="I34" s="71"/>
      <c r="J34" s="71"/>
    </row>
    <row r="35" spans="1:10" ht="25.5" x14ac:dyDescent="0.25">
      <c r="A35" s="66"/>
      <c r="B35" s="68">
        <v>6712</v>
      </c>
      <c r="C35" s="68"/>
      <c r="D35" s="68" t="s">
        <v>28</v>
      </c>
      <c r="E35" s="70">
        <v>31055.45</v>
      </c>
      <c r="F35" s="71"/>
      <c r="G35" s="71"/>
      <c r="H35" s="71">
        <v>77272.649999999994</v>
      </c>
      <c r="I35" s="71"/>
      <c r="J35" s="71"/>
    </row>
    <row r="36" spans="1:10" ht="20.25" customHeight="1" x14ac:dyDescent="0.25">
      <c r="A36" s="63">
        <v>9</v>
      </c>
      <c r="B36" s="63"/>
      <c r="C36" s="63"/>
      <c r="D36" s="64" t="s">
        <v>183</v>
      </c>
      <c r="E36" s="65">
        <f>E37</f>
        <v>39343.919999999998</v>
      </c>
      <c r="F36" s="65">
        <f t="shared" ref="E36:J38" si="14">F37</f>
        <v>48231.5</v>
      </c>
      <c r="G36" s="65">
        <f t="shared" si="14"/>
        <v>48231.5</v>
      </c>
      <c r="H36" s="65">
        <f t="shared" si="14"/>
        <v>48231.5</v>
      </c>
      <c r="I36" s="65">
        <f t="shared" ref="I36:I37" si="15">H36/E36*100</f>
        <v>122.58946236165589</v>
      </c>
      <c r="J36" s="65">
        <f t="shared" ref="J36:J37" si="16">H36/G36*100</f>
        <v>100</v>
      </c>
    </row>
    <row r="37" spans="1:10" s="35" customFormat="1" ht="41.25" customHeight="1" x14ac:dyDescent="0.25">
      <c r="A37" s="77"/>
      <c r="B37" s="66">
        <v>92</v>
      </c>
      <c r="C37" s="66"/>
      <c r="D37" s="66" t="s">
        <v>184</v>
      </c>
      <c r="E37" s="67">
        <f t="shared" si="14"/>
        <v>39343.919999999998</v>
      </c>
      <c r="F37" s="67">
        <v>48231.5</v>
      </c>
      <c r="G37" s="67">
        <v>48231.5</v>
      </c>
      <c r="H37" s="67">
        <f t="shared" si="14"/>
        <v>48231.5</v>
      </c>
      <c r="I37" s="67">
        <f t="shared" si="15"/>
        <v>122.58946236165589</v>
      </c>
      <c r="J37" s="67">
        <f t="shared" si="16"/>
        <v>100</v>
      </c>
    </row>
    <row r="38" spans="1:10" s="35" customFormat="1" ht="27" customHeight="1" x14ac:dyDescent="0.25">
      <c r="A38" s="77"/>
      <c r="B38" s="77">
        <v>922</v>
      </c>
      <c r="C38" s="76"/>
      <c r="D38" s="79" t="s">
        <v>185</v>
      </c>
      <c r="E38" s="78">
        <f t="shared" si="14"/>
        <v>39343.919999999998</v>
      </c>
      <c r="F38" s="78"/>
      <c r="G38" s="78"/>
      <c r="H38" s="78">
        <f t="shared" si="14"/>
        <v>48231.5</v>
      </c>
      <c r="I38" s="78"/>
      <c r="J38" s="78">
        <f t="shared" si="14"/>
        <v>0</v>
      </c>
    </row>
    <row r="39" spans="1:10" ht="27" customHeight="1" x14ac:dyDescent="0.25">
      <c r="A39" s="80"/>
      <c r="B39" s="81">
        <v>9221</v>
      </c>
      <c r="C39" s="82"/>
      <c r="D39" s="83" t="s">
        <v>186</v>
      </c>
      <c r="E39" s="69">
        <v>39343.919999999998</v>
      </c>
      <c r="F39" s="69"/>
      <c r="G39" s="69"/>
      <c r="H39" s="69">
        <v>48231.5</v>
      </c>
      <c r="I39" s="69"/>
      <c r="J39" s="69">
        <v>0</v>
      </c>
    </row>
    <row r="40" spans="1:10" ht="27" customHeight="1" x14ac:dyDescent="0.25">
      <c r="A40" s="80"/>
      <c r="B40" s="81">
        <v>9222</v>
      </c>
      <c r="C40" s="82"/>
      <c r="D40" s="83" t="s">
        <v>187</v>
      </c>
      <c r="E40" s="69"/>
      <c r="F40" s="69"/>
      <c r="G40" s="69"/>
      <c r="H40" s="69"/>
      <c r="I40" s="69"/>
      <c r="J40" s="69"/>
    </row>
    <row r="41" spans="1:10" x14ac:dyDescent="0.25">
      <c r="A41" s="95"/>
      <c r="B41" s="95"/>
      <c r="C41" s="95"/>
      <c r="D41" s="92" t="s">
        <v>244</v>
      </c>
      <c r="E41" s="99">
        <f t="shared" ref="E41:J41" si="17">E12+E36</f>
        <v>3419129.1999999997</v>
      </c>
      <c r="F41" s="99">
        <f t="shared" ref="F41" si="18">F12+F36</f>
        <v>4216166.57</v>
      </c>
      <c r="G41" s="99">
        <f t="shared" si="17"/>
        <v>4216166.57</v>
      </c>
      <c r="H41" s="99">
        <f t="shared" si="17"/>
        <v>3969126.09</v>
      </c>
      <c r="I41" s="99">
        <f t="shared" si="17"/>
        <v>238.59963061707833</v>
      </c>
      <c r="J41" s="99">
        <f t="shared" si="17"/>
        <v>194.07283280926927</v>
      </c>
    </row>
    <row r="42" spans="1:10" ht="27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</row>
    <row r="43" spans="1:10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</row>
    <row r="44" spans="1:10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</row>
    <row r="45" spans="1:10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</row>
    <row r="46" spans="1:10" ht="15.7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5.75" customHeight="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</row>
    <row r="48" spans="1:10" x14ac:dyDescent="0.25">
      <c r="A48" s="233" t="s">
        <v>245</v>
      </c>
      <c r="B48" s="234"/>
      <c r="C48" s="234"/>
      <c r="D48" s="234"/>
      <c r="E48" s="234"/>
      <c r="F48" s="234"/>
      <c r="G48" s="234"/>
      <c r="H48" s="234"/>
      <c r="I48" s="234"/>
      <c r="J48" s="183"/>
    </row>
    <row r="49" spans="1:13" x14ac:dyDescent="0.25">
      <c r="A49" s="94"/>
      <c r="B49" s="94"/>
      <c r="C49" s="94"/>
      <c r="D49" s="94"/>
      <c r="E49" s="94"/>
      <c r="F49" s="94"/>
      <c r="G49" s="94"/>
      <c r="H49" s="60"/>
      <c r="I49" s="60"/>
      <c r="J49" s="60"/>
    </row>
    <row r="50" spans="1:13" x14ac:dyDescent="0.25">
      <c r="A50" s="227" t="s">
        <v>227</v>
      </c>
      <c r="B50" s="228"/>
      <c r="C50" s="228"/>
      <c r="D50" s="229"/>
      <c r="E50" s="62" t="s">
        <v>226</v>
      </c>
      <c r="F50" s="61" t="s">
        <v>264</v>
      </c>
      <c r="G50" s="61" t="s">
        <v>280</v>
      </c>
      <c r="H50" s="61" t="s">
        <v>265</v>
      </c>
      <c r="I50" s="61" t="s">
        <v>266</v>
      </c>
      <c r="J50" s="61" t="s">
        <v>266</v>
      </c>
    </row>
    <row r="51" spans="1:13" s="127" customFormat="1" ht="10.5" customHeight="1" x14ac:dyDescent="0.25">
      <c r="A51" s="230" t="s">
        <v>267</v>
      </c>
      <c r="B51" s="231"/>
      <c r="C51" s="231"/>
      <c r="D51" s="232"/>
      <c r="E51" s="186" t="s">
        <v>268</v>
      </c>
      <c r="F51" s="187" t="s">
        <v>269</v>
      </c>
      <c r="G51" s="187" t="s">
        <v>270</v>
      </c>
      <c r="H51" s="187" t="s">
        <v>271</v>
      </c>
      <c r="I51" s="187" t="s">
        <v>276</v>
      </c>
      <c r="J51" s="187" t="s">
        <v>277</v>
      </c>
    </row>
    <row r="52" spans="1:13" s="127" customFormat="1" x14ac:dyDescent="0.25">
      <c r="A52" s="95"/>
      <c r="B52" s="95"/>
      <c r="C52" s="95"/>
      <c r="D52" s="92" t="s">
        <v>2</v>
      </c>
      <c r="E52" s="99">
        <f>E53+E104</f>
        <v>3370897.7</v>
      </c>
      <c r="F52" s="99">
        <f t="shared" ref="F52" si="19">F53+F104</f>
        <v>4216166.57</v>
      </c>
      <c r="G52" s="99">
        <f t="shared" ref="G52:H52" si="20">G53+G104</f>
        <v>4216166.57</v>
      </c>
      <c r="H52" s="99">
        <f t="shared" si="20"/>
        <v>3967961.2300000004</v>
      </c>
      <c r="I52" s="99">
        <f t="shared" ref="I52:I54" si="21">H52/E52*100</f>
        <v>117.7123004949097</v>
      </c>
      <c r="J52" s="99">
        <f t="shared" ref="J52:J54" si="22">H52/G52*100</f>
        <v>94.113009154664411</v>
      </c>
    </row>
    <row r="53" spans="1:13" s="152" customFormat="1" x14ac:dyDescent="0.25">
      <c r="A53" s="63">
        <v>3</v>
      </c>
      <c r="B53" s="63"/>
      <c r="C53" s="63"/>
      <c r="D53" s="63" t="s">
        <v>9</v>
      </c>
      <c r="E53" s="151">
        <f t="shared" ref="E53:H53" si="23">E54+E61+E90+E94+E99</f>
        <v>3317276.3000000003</v>
      </c>
      <c r="F53" s="151">
        <f t="shared" ref="F53" si="24">F54+F61+F90+F94+F99</f>
        <v>4029245.3</v>
      </c>
      <c r="G53" s="151">
        <f t="shared" si="23"/>
        <v>4029245.3</v>
      </c>
      <c r="H53" s="151">
        <f t="shared" si="23"/>
        <v>3869489.8900000006</v>
      </c>
      <c r="I53" s="151">
        <f t="shared" si="21"/>
        <v>116.64659618494848</v>
      </c>
      <c r="J53" s="151">
        <f t="shared" si="22"/>
        <v>96.035103397651184</v>
      </c>
    </row>
    <row r="54" spans="1:13" x14ac:dyDescent="0.25">
      <c r="A54" s="66"/>
      <c r="B54" s="85">
        <v>31</v>
      </c>
      <c r="C54" s="68"/>
      <c r="D54" s="85" t="s">
        <v>10</v>
      </c>
      <c r="E54" s="96">
        <f t="shared" ref="E54:H54" si="25">E55+E57+E59</f>
        <v>2713783.15</v>
      </c>
      <c r="F54" s="96">
        <v>3250187.55</v>
      </c>
      <c r="G54" s="96">
        <v>3250187.55</v>
      </c>
      <c r="H54" s="96">
        <f t="shared" si="25"/>
        <v>3151547.93</v>
      </c>
      <c r="I54" s="96">
        <f t="shared" si="21"/>
        <v>116.13116287497031</v>
      </c>
      <c r="J54" s="96">
        <f t="shared" si="22"/>
        <v>96.965109905734522</v>
      </c>
    </row>
    <row r="55" spans="1:13" s="35" customFormat="1" x14ac:dyDescent="0.25">
      <c r="A55" s="66"/>
      <c r="B55" s="66">
        <v>311</v>
      </c>
      <c r="C55" s="66"/>
      <c r="D55" s="66" t="s">
        <v>45</v>
      </c>
      <c r="E55" s="96">
        <f t="shared" ref="E55:H55" si="26">E56</f>
        <v>2238386.38</v>
      </c>
      <c r="F55" s="96"/>
      <c r="G55" s="96"/>
      <c r="H55" s="96">
        <f t="shared" si="26"/>
        <v>2592586.58</v>
      </c>
      <c r="I55" s="96"/>
      <c r="J55" s="96"/>
    </row>
    <row r="56" spans="1:13" x14ac:dyDescent="0.25">
      <c r="A56" s="66"/>
      <c r="B56" s="68">
        <v>3111</v>
      </c>
      <c r="C56" s="68"/>
      <c r="D56" s="68" t="s">
        <v>46</v>
      </c>
      <c r="E56" s="86">
        <v>2238386.38</v>
      </c>
      <c r="F56" s="87"/>
      <c r="G56" s="87"/>
      <c r="H56" s="87">
        <v>2592586.58</v>
      </c>
      <c r="I56" s="87"/>
      <c r="J56" s="87"/>
    </row>
    <row r="57" spans="1:13" s="35" customFormat="1" x14ac:dyDescent="0.25">
      <c r="A57" s="66"/>
      <c r="B57" s="66">
        <v>312</v>
      </c>
      <c r="C57" s="66"/>
      <c r="D57" s="66" t="s">
        <v>47</v>
      </c>
      <c r="E57" s="96">
        <f t="shared" ref="E57:H57" si="27">E58</f>
        <v>106031.41</v>
      </c>
      <c r="F57" s="96"/>
      <c r="G57" s="96"/>
      <c r="H57" s="96">
        <f t="shared" si="27"/>
        <v>131136.21</v>
      </c>
      <c r="I57" s="96"/>
      <c r="J57" s="96"/>
    </row>
    <row r="58" spans="1:13" x14ac:dyDescent="0.25">
      <c r="A58" s="66"/>
      <c r="B58" s="68">
        <v>3121</v>
      </c>
      <c r="C58" s="68"/>
      <c r="D58" s="68" t="s">
        <v>47</v>
      </c>
      <c r="E58" s="86">
        <v>106031.41</v>
      </c>
      <c r="F58" s="87"/>
      <c r="G58" s="87"/>
      <c r="H58" s="87">
        <v>131136.21</v>
      </c>
      <c r="I58" s="87"/>
      <c r="J58" s="87"/>
    </row>
    <row r="59" spans="1:13" s="35" customFormat="1" x14ac:dyDescent="0.25">
      <c r="A59" s="66"/>
      <c r="B59" s="66">
        <v>313</v>
      </c>
      <c r="C59" s="66"/>
      <c r="D59" s="66" t="s">
        <v>48</v>
      </c>
      <c r="E59" s="96">
        <f t="shared" ref="E59:H59" si="28">E60</f>
        <v>369365.36</v>
      </c>
      <c r="F59" s="96"/>
      <c r="G59" s="96"/>
      <c r="H59" s="96">
        <f t="shared" si="28"/>
        <v>427825.14</v>
      </c>
      <c r="I59" s="96"/>
      <c r="J59" s="96"/>
    </row>
    <row r="60" spans="1:13" ht="25.5" x14ac:dyDescent="0.25">
      <c r="A60" s="66"/>
      <c r="B60" s="68">
        <v>3132</v>
      </c>
      <c r="C60" s="68"/>
      <c r="D60" s="68" t="s">
        <v>49</v>
      </c>
      <c r="E60" s="86">
        <v>369365.36</v>
      </c>
      <c r="F60" s="87"/>
      <c r="G60" s="87"/>
      <c r="H60" s="87">
        <v>427825.14</v>
      </c>
      <c r="I60" s="87"/>
      <c r="J60" s="87"/>
    </row>
    <row r="61" spans="1:13" x14ac:dyDescent="0.25">
      <c r="A61" s="73"/>
      <c r="B61" s="76">
        <v>32</v>
      </c>
      <c r="C61" s="76"/>
      <c r="D61" s="76" t="s">
        <v>19</v>
      </c>
      <c r="E61" s="100">
        <f>E62+E67+E74+E82</f>
        <v>529122.72</v>
      </c>
      <c r="F61" s="100">
        <v>698787.81</v>
      </c>
      <c r="G61" s="100">
        <v>698933.86</v>
      </c>
      <c r="H61" s="100">
        <f t="shared" ref="H61" si="29">H62+H67+H74+H82</f>
        <v>641735.91999999993</v>
      </c>
      <c r="I61" s="100">
        <f t="shared" ref="I61" si="30">H61/E61*100</f>
        <v>121.28300217386241</v>
      </c>
      <c r="J61" s="100">
        <f t="shared" ref="J61" si="31">H61/G61*100</f>
        <v>91.816401626328414</v>
      </c>
    </row>
    <row r="62" spans="1:13" s="35" customFormat="1" x14ac:dyDescent="0.25">
      <c r="A62" s="77"/>
      <c r="B62" s="77">
        <v>321</v>
      </c>
      <c r="C62" s="77"/>
      <c r="D62" s="77" t="s">
        <v>50</v>
      </c>
      <c r="E62" s="100">
        <f t="shared" ref="E62:H62" si="32">SUM(E63:E66)</f>
        <v>93935.39</v>
      </c>
      <c r="F62" s="100"/>
      <c r="G62" s="100"/>
      <c r="H62" s="100">
        <f t="shared" si="32"/>
        <v>104678.98999999999</v>
      </c>
      <c r="I62" s="100"/>
      <c r="J62" s="100"/>
    </row>
    <row r="63" spans="1:13" s="33" customFormat="1" x14ac:dyDescent="0.25">
      <c r="A63" s="73"/>
      <c r="B63" s="73">
        <v>3211</v>
      </c>
      <c r="C63" s="73"/>
      <c r="D63" s="73" t="s">
        <v>60</v>
      </c>
      <c r="E63" s="86">
        <v>12904.28</v>
      </c>
      <c r="F63" s="87"/>
      <c r="G63" s="87"/>
      <c r="H63" s="87">
        <v>14126.34</v>
      </c>
      <c r="I63" s="87"/>
      <c r="J63" s="87"/>
      <c r="M63"/>
    </row>
    <row r="64" spans="1:13" s="110" customFormat="1" ht="26.25" x14ac:dyDescent="0.25">
      <c r="A64" s="105"/>
      <c r="B64" s="105">
        <v>3212</v>
      </c>
      <c r="C64" s="105"/>
      <c r="D64" s="109" t="s">
        <v>51</v>
      </c>
      <c r="E64" s="86">
        <v>79218.78</v>
      </c>
      <c r="F64" s="87"/>
      <c r="G64" s="87"/>
      <c r="H64" s="87">
        <v>89087.65</v>
      </c>
      <c r="I64" s="87"/>
      <c r="J64" s="87"/>
      <c r="M64" s="108"/>
    </row>
    <row r="65" spans="1:13" s="33" customFormat="1" x14ac:dyDescent="0.25">
      <c r="A65" s="73"/>
      <c r="B65" s="73">
        <v>3213</v>
      </c>
      <c r="C65" s="73"/>
      <c r="D65" s="73" t="s">
        <v>61</v>
      </c>
      <c r="E65" s="86">
        <v>1812.33</v>
      </c>
      <c r="F65" s="87"/>
      <c r="G65" s="87"/>
      <c r="H65" s="87">
        <v>1465</v>
      </c>
      <c r="I65" s="87"/>
      <c r="J65" s="87"/>
      <c r="M65"/>
    </row>
    <row r="66" spans="1:13" s="33" customFormat="1" x14ac:dyDescent="0.25">
      <c r="A66" s="73"/>
      <c r="B66" s="73">
        <v>3214</v>
      </c>
      <c r="C66" s="73"/>
      <c r="D66" s="73" t="s">
        <v>62</v>
      </c>
      <c r="E66" s="86">
        <v>0</v>
      </c>
      <c r="F66" s="87"/>
      <c r="G66" s="87"/>
      <c r="H66" s="87">
        <v>0</v>
      </c>
      <c r="I66" s="87"/>
      <c r="J66" s="87"/>
      <c r="M66"/>
    </row>
    <row r="67" spans="1:13" s="35" customFormat="1" x14ac:dyDescent="0.25">
      <c r="A67" s="77"/>
      <c r="B67" s="77">
        <v>322</v>
      </c>
      <c r="C67" s="76"/>
      <c r="D67" s="79" t="s">
        <v>52</v>
      </c>
      <c r="E67" s="100">
        <f t="shared" ref="E67:H67" si="33">SUM(E68:E73)</f>
        <v>292328.52999999997</v>
      </c>
      <c r="F67" s="100"/>
      <c r="G67" s="100"/>
      <c r="H67" s="100">
        <f t="shared" si="33"/>
        <v>399263.55999999994</v>
      </c>
      <c r="I67" s="100"/>
      <c r="J67" s="100"/>
    </row>
    <row r="68" spans="1:13" x14ac:dyDescent="0.25">
      <c r="A68" s="73"/>
      <c r="B68" s="73">
        <v>3221</v>
      </c>
      <c r="C68" s="74"/>
      <c r="D68" s="88" t="s">
        <v>63</v>
      </c>
      <c r="E68" s="86">
        <v>28307.439999999999</v>
      </c>
      <c r="F68" s="87"/>
      <c r="G68" s="87"/>
      <c r="H68" s="87">
        <v>28430.91</v>
      </c>
      <c r="I68" s="87"/>
      <c r="J68" s="87"/>
    </row>
    <row r="69" spans="1:13" x14ac:dyDescent="0.25">
      <c r="A69" s="73"/>
      <c r="B69" s="73">
        <v>3222</v>
      </c>
      <c r="C69" s="74"/>
      <c r="D69" s="88" t="s">
        <v>64</v>
      </c>
      <c r="E69" s="86">
        <v>161999.97</v>
      </c>
      <c r="F69" s="87"/>
      <c r="G69" s="87"/>
      <c r="H69" s="87">
        <v>291549.34999999998</v>
      </c>
      <c r="I69" s="87"/>
      <c r="J69" s="87"/>
    </row>
    <row r="70" spans="1:13" x14ac:dyDescent="0.25">
      <c r="A70" s="73"/>
      <c r="B70" s="73">
        <v>3223</v>
      </c>
      <c r="C70" s="74"/>
      <c r="D70" s="88" t="s">
        <v>75</v>
      </c>
      <c r="E70" s="86">
        <v>78803.58</v>
      </c>
      <c r="F70" s="87"/>
      <c r="G70" s="87"/>
      <c r="H70" s="87">
        <v>70205.820000000007</v>
      </c>
      <c r="I70" s="87"/>
      <c r="J70" s="87"/>
    </row>
    <row r="71" spans="1:13" x14ac:dyDescent="0.25">
      <c r="A71" s="73"/>
      <c r="B71" s="73">
        <v>3224</v>
      </c>
      <c r="C71" s="74"/>
      <c r="D71" s="88" t="s">
        <v>76</v>
      </c>
      <c r="E71" s="86">
        <v>6370.69</v>
      </c>
      <c r="F71" s="87"/>
      <c r="G71" s="87"/>
      <c r="H71" s="87">
        <v>6459.69</v>
      </c>
      <c r="I71" s="87"/>
      <c r="J71" s="87"/>
    </row>
    <row r="72" spans="1:13" x14ac:dyDescent="0.25">
      <c r="A72" s="73"/>
      <c r="B72" s="73">
        <v>3225</v>
      </c>
      <c r="C72" s="74"/>
      <c r="D72" s="88" t="s">
        <v>53</v>
      </c>
      <c r="E72" s="86">
        <v>10723.93</v>
      </c>
      <c r="F72" s="87"/>
      <c r="G72" s="87"/>
      <c r="H72" s="87">
        <v>2122.8200000000002</v>
      </c>
      <c r="I72" s="87"/>
      <c r="J72" s="87"/>
    </row>
    <row r="73" spans="1:13" x14ac:dyDescent="0.25">
      <c r="A73" s="73"/>
      <c r="B73" s="73">
        <v>3227</v>
      </c>
      <c r="C73" s="76"/>
      <c r="D73" s="73" t="s">
        <v>77</v>
      </c>
      <c r="E73" s="86">
        <v>6122.92</v>
      </c>
      <c r="F73" s="87"/>
      <c r="G73" s="87"/>
      <c r="H73" s="87">
        <v>494.97</v>
      </c>
      <c r="I73" s="87"/>
      <c r="J73" s="87"/>
    </row>
    <row r="74" spans="1:13" s="35" customFormat="1" x14ac:dyDescent="0.25">
      <c r="A74" s="77"/>
      <c r="B74" s="77">
        <v>323</v>
      </c>
      <c r="C74" s="76"/>
      <c r="D74" s="79" t="s">
        <v>65</v>
      </c>
      <c r="E74" s="100">
        <f t="shared" ref="E74:H74" si="34">SUM(E75:E81)</f>
        <v>113211.36</v>
      </c>
      <c r="F74" s="100"/>
      <c r="G74" s="100"/>
      <c r="H74" s="100">
        <f t="shared" si="34"/>
        <v>81387.649999999994</v>
      </c>
      <c r="I74" s="100"/>
      <c r="J74" s="100"/>
    </row>
    <row r="75" spans="1:13" s="33" customFormat="1" x14ac:dyDescent="0.25">
      <c r="A75" s="73"/>
      <c r="B75" s="73">
        <v>3231</v>
      </c>
      <c r="C75" s="74"/>
      <c r="D75" s="88" t="s">
        <v>101</v>
      </c>
      <c r="E75" s="107">
        <v>5801.79</v>
      </c>
      <c r="F75" s="107"/>
      <c r="G75" s="107"/>
      <c r="H75" s="107">
        <v>5800.67</v>
      </c>
      <c r="I75" s="107"/>
      <c r="J75" s="107"/>
    </row>
    <row r="76" spans="1:13" x14ac:dyDescent="0.25">
      <c r="A76" s="73"/>
      <c r="B76" s="73">
        <v>3232</v>
      </c>
      <c r="C76" s="74"/>
      <c r="D76" s="88" t="s">
        <v>78</v>
      </c>
      <c r="E76" s="86">
        <v>78507.009999999995</v>
      </c>
      <c r="F76" s="87"/>
      <c r="G76" s="87"/>
      <c r="H76" s="87">
        <v>42701.27</v>
      </c>
      <c r="I76" s="87"/>
      <c r="J76" s="87"/>
    </row>
    <row r="77" spans="1:13" x14ac:dyDescent="0.25">
      <c r="A77" s="73"/>
      <c r="B77" s="73">
        <v>3234</v>
      </c>
      <c r="C77" s="74"/>
      <c r="D77" s="88" t="s">
        <v>79</v>
      </c>
      <c r="E77" s="86">
        <v>10638.55</v>
      </c>
      <c r="F77" s="87"/>
      <c r="G77" s="87"/>
      <c r="H77" s="87">
        <v>14509.53</v>
      </c>
      <c r="I77" s="87"/>
      <c r="J77" s="87"/>
    </row>
    <row r="78" spans="1:13" s="33" customFormat="1" x14ac:dyDescent="0.25">
      <c r="A78" s="73"/>
      <c r="B78" s="73">
        <v>3236</v>
      </c>
      <c r="C78" s="74"/>
      <c r="D78" s="88" t="s">
        <v>80</v>
      </c>
      <c r="E78" s="107">
        <v>10101.92</v>
      </c>
      <c r="F78" s="107"/>
      <c r="G78" s="107"/>
      <c r="H78" s="107">
        <v>11735.68</v>
      </c>
      <c r="I78" s="107"/>
      <c r="J78" s="107"/>
    </row>
    <row r="79" spans="1:13" x14ac:dyDescent="0.25">
      <c r="A79" s="73"/>
      <c r="B79" s="73">
        <v>3237</v>
      </c>
      <c r="C79" s="74"/>
      <c r="D79" s="88" t="s">
        <v>66</v>
      </c>
      <c r="E79" s="86">
        <v>2069.92</v>
      </c>
      <c r="F79" s="87"/>
      <c r="G79" s="87"/>
      <c r="H79" s="87">
        <v>2111.64</v>
      </c>
      <c r="I79" s="87"/>
      <c r="J79" s="87"/>
    </row>
    <row r="80" spans="1:13" x14ac:dyDescent="0.25">
      <c r="A80" s="73"/>
      <c r="B80" s="73">
        <v>3238</v>
      </c>
      <c r="C80" s="74"/>
      <c r="D80" s="88" t="s">
        <v>81</v>
      </c>
      <c r="E80" s="111">
        <v>3092.35</v>
      </c>
      <c r="F80" s="111"/>
      <c r="G80" s="111"/>
      <c r="H80" s="111">
        <v>3862.91</v>
      </c>
      <c r="I80" s="111"/>
      <c r="J80" s="111"/>
    </row>
    <row r="81" spans="1:10" x14ac:dyDescent="0.25">
      <c r="A81" s="73"/>
      <c r="B81" s="73">
        <v>3239</v>
      </c>
      <c r="C81" s="74"/>
      <c r="D81" s="88" t="s">
        <v>82</v>
      </c>
      <c r="E81" s="86">
        <v>2999.82</v>
      </c>
      <c r="F81" s="87"/>
      <c r="G81" s="87"/>
      <c r="H81" s="87">
        <v>665.95</v>
      </c>
      <c r="I81" s="87"/>
      <c r="J81" s="87"/>
    </row>
    <row r="82" spans="1:10" s="35" customFormat="1" ht="25.5" x14ac:dyDescent="0.25">
      <c r="A82" s="77"/>
      <c r="B82" s="77">
        <v>329</v>
      </c>
      <c r="C82" s="76"/>
      <c r="D82" s="79" t="s">
        <v>55</v>
      </c>
      <c r="E82" s="100">
        <f t="shared" ref="E82:H82" si="35">SUM(E83:E89)</f>
        <v>29647.439999999999</v>
      </c>
      <c r="F82" s="100"/>
      <c r="G82" s="100"/>
      <c r="H82" s="100">
        <f t="shared" si="35"/>
        <v>56405.72</v>
      </c>
      <c r="I82" s="100"/>
      <c r="J82" s="100"/>
    </row>
    <row r="83" spans="1:10" ht="25.5" x14ac:dyDescent="0.25">
      <c r="A83" s="73"/>
      <c r="B83" s="73">
        <v>3291</v>
      </c>
      <c r="C83" s="74"/>
      <c r="D83" s="88" t="s">
        <v>87</v>
      </c>
      <c r="E83" s="111">
        <v>0</v>
      </c>
      <c r="F83" s="111"/>
      <c r="G83" s="111"/>
      <c r="H83" s="111">
        <v>819.12</v>
      </c>
      <c r="I83" s="111"/>
      <c r="J83" s="111"/>
    </row>
    <row r="84" spans="1:10" x14ac:dyDescent="0.25">
      <c r="A84" s="73"/>
      <c r="B84" s="73">
        <v>3292</v>
      </c>
      <c r="C84" s="74"/>
      <c r="D84" s="88" t="s">
        <v>102</v>
      </c>
      <c r="E84" s="111">
        <v>779.1</v>
      </c>
      <c r="F84" s="111"/>
      <c r="G84" s="111"/>
      <c r="H84" s="111">
        <v>828.33</v>
      </c>
      <c r="I84" s="111"/>
      <c r="J84" s="111"/>
    </row>
    <row r="85" spans="1:10" x14ac:dyDescent="0.25">
      <c r="A85" s="73"/>
      <c r="B85" s="73">
        <v>3293</v>
      </c>
      <c r="C85" s="74"/>
      <c r="D85" s="88" t="s">
        <v>91</v>
      </c>
      <c r="E85" s="111">
        <v>1525.05</v>
      </c>
      <c r="F85" s="111"/>
      <c r="G85" s="111"/>
      <c r="H85" s="111">
        <v>0</v>
      </c>
      <c r="I85" s="111"/>
      <c r="J85" s="111"/>
    </row>
    <row r="86" spans="1:10" x14ac:dyDescent="0.25">
      <c r="A86" s="73"/>
      <c r="B86" s="73">
        <v>3294</v>
      </c>
      <c r="C86" s="74"/>
      <c r="D86" s="88" t="s">
        <v>83</v>
      </c>
      <c r="E86" s="111">
        <v>159.27000000000001</v>
      </c>
      <c r="F86" s="111"/>
      <c r="G86" s="111"/>
      <c r="H86" s="111">
        <v>163.09</v>
      </c>
      <c r="I86" s="111"/>
      <c r="J86" s="111"/>
    </row>
    <row r="87" spans="1:10" x14ac:dyDescent="0.25">
      <c r="A87" s="73"/>
      <c r="B87" s="73">
        <v>3295</v>
      </c>
      <c r="C87" s="74"/>
      <c r="D87" s="88" t="s">
        <v>54</v>
      </c>
      <c r="E87" s="86">
        <v>4071.27</v>
      </c>
      <c r="F87" s="87"/>
      <c r="G87" s="87"/>
      <c r="H87" s="87">
        <v>3387.94</v>
      </c>
      <c r="I87" s="87"/>
      <c r="J87" s="87"/>
    </row>
    <row r="88" spans="1:10" x14ac:dyDescent="0.25">
      <c r="A88" s="73"/>
      <c r="B88" s="73">
        <v>3296</v>
      </c>
      <c r="C88" s="74"/>
      <c r="D88" s="88" t="s">
        <v>56</v>
      </c>
      <c r="E88" s="86">
        <v>1669.4</v>
      </c>
      <c r="F88" s="87"/>
      <c r="G88" s="87"/>
      <c r="H88" s="87">
        <v>2506.37</v>
      </c>
      <c r="I88" s="87"/>
      <c r="J88" s="87"/>
    </row>
    <row r="89" spans="1:10" x14ac:dyDescent="0.25">
      <c r="A89" s="73"/>
      <c r="B89" s="73">
        <v>3299</v>
      </c>
      <c r="C89" s="74"/>
      <c r="D89" s="88" t="s">
        <v>55</v>
      </c>
      <c r="E89" s="86">
        <v>21443.35</v>
      </c>
      <c r="F89" s="87"/>
      <c r="G89" s="87"/>
      <c r="H89" s="87">
        <v>48700.87</v>
      </c>
      <c r="I89" s="87"/>
      <c r="J89" s="87"/>
    </row>
    <row r="90" spans="1:10" x14ac:dyDescent="0.25">
      <c r="A90" s="73"/>
      <c r="B90" s="76">
        <v>34</v>
      </c>
      <c r="C90" s="76"/>
      <c r="D90" s="89" t="s">
        <v>57</v>
      </c>
      <c r="E90" s="100">
        <f>E91</f>
        <v>4642.18</v>
      </c>
      <c r="F90" s="100">
        <v>6850</v>
      </c>
      <c r="G90" s="100">
        <v>6757.5</v>
      </c>
      <c r="H90" s="100">
        <f t="shared" ref="H90" si="36">H91</f>
        <v>4983.49</v>
      </c>
      <c r="I90" s="100">
        <f t="shared" ref="I90" si="37">H90/E90*100</f>
        <v>107.35236462179405</v>
      </c>
      <c r="J90" s="100">
        <f t="shared" ref="J90" si="38">H90/G90*100</f>
        <v>73.747539770625224</v>
      </c>
    </row>
    <row r="91" spans="1:10" s="35" customFormat="1" x14ac:dyDescent="0.25">
      <c r="A91" s="77"/>
      <c r="B91" s="77">
        <v>343</v>
      </c>
      <c r="C91" s="76"/>
      <c r="D91" s="79" t="s">
        <v>58</v>
      </c>
      <c r="E91" s="100">
        <f t="shared" ref="E91:H91" si="39">E92+E93</f>
        <v>4642.18</v>
      </c>
      <c r="F91" s="100"/>
      <c r="G91" s="100"/>
      <c r="H91" s="100">
        <f t="shared" si="39"/>
        <v>4983.49</v>
      </c>
      <c r="I91" s="100"/>
      <c r="J91" s="100"/>
    </row>
    <row r="92" spans="1:10" s="108" customFormat="1" ht="26.25" x14ac:dyDescent="0.25">
      <c r="A92" s="105"/>
      <c r="B92" s="105">
        <v>3431</v>
      </c>
      <c r="C92" s="102"/>
      <c r="D92" s="109" t="s">
        <v>84</v>
      </c>
      <c r="E92" s="86">
        <v>2123.5700000000002</v>
      </c>
      <c r="F92" s="87"/>
      <c r="G92" s="87"/>
      <c r="H92" s="87">
        <v>1725.97</v>
      </c>
      <c r="I92" s="87"/>
      <c r="J92" s="87"/>
    </row>
    <row r="93" spans="1:10" x14ac:dyDescent="0.25">
      <c r="A93" s="73"/>
      <c r="B93" s="73">
        <v>3433</v>
      </c>
      <c r="C93" s="76"/>
      <c r="D93" s="88" t="s">
        <v>59</v>
      </c>
      <c r="E93" s="86">
        <v>2518.61</v>
      </c>
      <c r="F93" s="87"/>
      <c r="G93" s="87"/>
      <c r="H93" s="87">
        <v>3257.52</v>
      </c>
      <c r="I93" s="87"/>
      <c r="J93" s="87"/>
    </row>
    <row r="94" spans="1:10" ht="38.25" x14ac:dyDescent="0.25">
      <c r="A94" s="76"/>
      <c r="B94" s="76">
        <v>37</v>
      </c>
      <c r="C94" s="76"/>
      <c r="D94" s="89" t="s">
        <v>103</v>
      </c>
      <c r="E94" s="100">
        <f>E95</f>
        <v>69728.25</v>
      </c>
      <c r="F94" s="100">
        <v>70966.509999999995</v>
      </c>
      <c r="G94" s="100">
        <v>70912.960000000006</v>
      </c>
      <c r="H94" s="100">
        <f t="shared" ref="H94" si="40">H95</f>
        <v>68769.12000000001</v>
      </c>
      <c r="I94" s="100">
        <f t="shared" ref="I94" si="41">H94/E94*100</f>
        <v>98.624474298437164</v>
      </c>
      <c r="J94" s="100">
        <f t="shared" ref="J94" si="42">H94/G94*100</f>
        <v>96.976800855584088</v>
      </c>
    </row>
    <row r="95" spans="1:10" s="35" customFormat="1" ht="25.5" x14ac:dyDescent="0.25">
      <c r="A95" s="77"/>
      <c r="B95" s="77">
        <v>372</v>
      </c>
      <c r="C95" s="76"/>
      <c r="D95" s="79" t="s">
        <v>72</v>
      </c>
      <c r="E95" s="100">
        <f t="shared" ref="E95:H95" si="43">SUM(E96:E98)</f>
        <v>69728.25</v>
      </c>
      <c r="F95" s="100"/>
      <c r="G95" s="100"/>
      <c r="H95" s="100">
        <f t="shared" si="43"/>
        <v>68769.12000000001</v>
      </c>
      <c r="I95" s="100"/>
      <c r="J95" s="100"/>
    </row>
    <row r="96" spans="1:10" ht="25.5" x14ac:dyDescent="0.25">
      <c r="A96" s="73"/>
      <c r="B96" s="73">
        <v>3721</v>
      </c>
      <c r="C96" s="76"/>
      <c r="D96" s="88" t="s">
        <v>73</v>
      </c>
      <c r="E96" s="86">
        <v>5807.51</v>
      </c>
      <c r="F96" s="87"/>
      <c r="G96" s="87"/>
      <c r="H96" s="87">
        <v>5211.46</v>
      </c>
      <c r="I96" s="87"/>
      <c r="J96" s="87"/>
    </row>
    <row r="97" spans="1:10" ht="25.5" x14ac:dyDescent="0.25">
      <c r="A97" s="73"/>
      <c r="B97" s="73">
        <v>3722</v>
      </c>
      <c r="C97" s="76"/>
      <c r="D97" s="88" t="s">
        <v>74</v>
      </c>
      <c r="E97" s="86">
        <v>52850.67</v>
      </c>
      <c r="F97" s="87"/>
      <c r="G97" s="87"/>
      <c r="H97" s="87">
        <v>63557.66</v>
      </c>
      <c r="I97" s="87"/>
      <c r="J97" s="87"/>
    </row>
    <row r="98" spans="1:10" ht="25.5" x14ac:dyDescent="0.25">
      <c r="A98" s="73"/>
      <c r="B98" s="73">
        <v>3723</v>
      </c>
      <c r="C98" s="76"/>
      <c r="D98" s="88" t="s">
        <v>88</v>
      </c>
      <c r="E98" s="111">
        <v>11070.07</v>
      </c>
      <c r="F98" s="111"/>
      <c r="G98" s="111"/>
      <c r="H98" s="111">
        <v>0</v>
      </c>
      <c r="I98" s="111"/>
      <c r="J98" s="111"/>
    </row>
    <row r="99" spans="1:10" s="104" customFormat="1" x14ac:dyDescent="0.25">
      <c r="A99" s="101"/>
      <c r="B99" s="101">
        <v>38</v>
      </c>
      <c r="C99" s="102"/>
      <c r="D99" s="103" t="s">
        <v>159</v>
      </c>
      <c r="E99" s="100">
        <f>E102+E100</f>
        <v>0</v>
      </c>
      <c r="F99" s="100">
        <v>2453.4299999999998</v>
      </c>
      <c r="G99" s="100">
        <v>2453.4299999999998</v>
      </c>
      <c r="H99" s="100">
        <f t="shared" ref="H99" si="44">H102+H100</f>
        <v>2453.4299999999998</v>
      </c>
      <c r="I99" s="100">
        <v>0</v>
      </c>
      <c r="J99" s="100">
        <f t="shared" ref="J99" si="45">H99/G99*100</f>
        <v>100</v>
      </c>
    </row>
    <row r="100" spans="1:10" s="104" customFormat="1" x14ac:dyDescent="0.25">
      <c r="A100" s="101"/>
      <c r="B100" s="101">
        <v>381</v>
      </c>
      <c r="C100" s="102"/>
      <c r="D100" s="103" t="s">
        <v>43</v>
      </c>
      <c r="E100" s="100">
        <f t="shared" ref="E100:H102" si="46">E101</f>
        <v>0</v>
      </c>
      <c r="F100" s="100"/>
      <c r="G100" s="100"/>
      <c r="H100" s="100">
        <f t="shared" si="46"/>
        <v>2453.4299999999998</v>
      </c>
      <c r="I100" s="100"/>
      <c r="J100" s="100"/>
    </row>
    <row r="101" spans="1:10" s="108" customFormat="1" x14ac:dyDescent="0.25">
      <c r="A101" s="105"/>
      <c r="B101" s="105">
        <v>3812</v>
      </c>
      <c r="C101" s="102"/>
      <c r="D101" s="106" t="s">
        <v>255</v>
      </c>
      <c r="E101" s="86">
        <v>0</v>
      </c>
      <c r="F101" s="86"/>
      <c r="G101" s="86"/>
      <c r="H101" s="86">
        <v>2453.4299999999998</v>
      </c>
      <c r="I101" s="86"/>
      <c r="J101" s="86"/>
    </row>
    <row r="102" spans="1:10" s="104" customFormat="1" x14ac:dyDescent="0.25">
      <c r="A102" s="101"/>
      <c r="B102" s="101">
        <v>383</v>
      </c>
      <c r="C102" s="102"/>
      <c r="D102" s="103" t="s">
        <v>160</v>
      </c>
      <c r="E102" s="100">
        <f t="shared" si="46"/>
        <v>0</v>
      </c>
      <c r="F102" s="100"/>
      <c r="G102" s="100"/>
      <c r="H102" s="100">
        <f t="shared" si="46"/>
        <v>0</v>
      </c>
      <c r="I102" s="100"/>
      <c r="J102" s="100"/>
    </row>
    <row r="103" spans="1:10" s="108" customFormat="1" ht="26.25" x14ac:dyDescent="0.25">
      <c r="A103" s="105"/>
      <c r="B103" s="105">
        <v>3831</v>
      </c>
      <c r="C103" s="102"/>
      <c r="D103" s="106" t="s">
        <v>161</v>
      </c>
      <c r="E103" s="86">
        <v>0</v>
      </c>
      <c r="F103" s="86"/>
      <c r="G103" s="86"/>
      <c r="H103" s="86">
        <v>0</v>
      </c>
      <c r="I103" s="86"/>
      <c r="J103" s="86"/>
    </row>
    <row r="104" spans="1:10" ht="25.5" x14ac:dyDescent="0.25">
      <c r="A104" s="153">
        <v>4</v>
      </c>
      <c r="B104" s="154"/>
      <c r="C104" s="154"/>
      <c r="D104" s="155" t="s">
        <v>11</v>
      </c>
      <c r="E104" s="156">
        <f t="shared" ref="E104:H104" si="47">E105+E116</f>
        <v>53621.399999999994</v>
      </c>
      <c r="F104" s="156">
        <f t="shared" ref="F104" si="48">F105+F116</f>
        <v>186921.27000000002</v>
      </c>
      <c r="G104" s="156">
        <f t="shared" si="47"/>
        <v>186921.27000000002</v>
      </c>
      <c r="H104" s="156">
        <f t="shared" si="47"/>
        <v>98471.34</v>
      </c>
      <c r="I104" s="156">
        <f t="shared" ref="I104:I105" si="49">H104/E104*100</f>
        <v>183.64186686658687</v>
      </c>
      <c r="J104" s="156">
        <f t="shared" ref="J104:J105" si="50">H104/G104*100</f>
        <v>52.680649987023941</v>
      </c>
    </row>
    <row r="105" spans="1:10" ht="25.5" x14ac:dyDescent="0.25">
      <c r="A105" s="68"/>
      <c r="B105" s="85">
        <v>42</v>
      </c>
      <c r="C105" s="85"/>
      <c r="D105" s="91" t="s">
        <v>26</v>
      </c>
      <c r="E105" s="96">
        <f t="shared" ref="E105:H105" si="51">E106+E108+E114</f>
        <v>38122.089999999997</v>
      </c>
      <c r="F105" s="96">
        <v>128170.8</v>
      </c>
      <c r="G105" s="96">
        <v>128170.8</v>
      </c>
      <c r="H105" s="96">
        <f t="shared" si="51"/>
        <v>39720.869999999995</v>
      </c>
      <c r="I105" s="96">
        <f t="shared" si="49"/>
        <v>104.19384141845318</v>
      </c>
      <c r="J105" s="96">
        <f t="shared" si="50"/>
        <v>30.990576636800267</v>
      </c>
    </row>
    <row r="106" spans="1:10" s="35" customFormat="1" x14ac:dyDescent="0.25">
      <c r="A106" s="66"/>
      <c r="B106" s="66">
        <v>421</v>
      </c>
      <c r="C106" s="85"/>
      <c r="D106" s="90" t="s">
        <v>85</v>
      </c>
      <c r="E106" s="98">
        <f t="shared" ref="E106:H106" si="52">E107</f>
        <v>995.42</v>
      </c>
      <c r="F106" s="98"/>
      <c r="G106" s="98"/>
      <c r="H106" s="98">
        <f t="shared" si="52"/>
        <v>12187.5</v>
      </c>
      <c r="I106" s="98"/>
      <c r="J106" s="98"/>
    </row>
    <row r="107" spans="1:10" x14ac:dyDescent="0.25">
      <c r="A107" s="68"/>
      <c r="B107" s="68">
        <v>4212</v>
      </c>
      <c r="C107" s="85"/>
      <c r="D107" s="83" t="s">
        <v>86</v>
      </c>
      <c r="E107" s="111">
        <v>995.42</v>
      </c>
      <c r="F107" s="111"/>
      <c r="G107" s="111"/>
      <c r="H107" s="111">
        <v>12187.5</v>
      </c>
      <c r="I107" s="111"/>
      <c r="J107" s="111"/>
    </row>
    <row r="108" spans="1:10" s="35" customFormat="1" x14ac:dyDescent="0.25">
      <c r="A108" s="66"/>
      <c r="B108" s="66">
        <v>422</v>
      </c>
      <c r="C108" s="66"/>
      <c r="D108" s="90" t="s">
        <v>67</v>
      </c>
      <c r="E108" s="96">
        <f t="shared" ref="E108:H108" si="53">SUM(E109:E113)</f>
        <v>20923.53</v>
      </c>
      <c r="F108" s="96"/>
      <c r="G108" s="96"/>
      <c r="H108" s="96">
        <f t="shared" si="53"/>
        <v>17968.91</v>
      </c>
      <c r="I108" s="96"/>
      <c r="J108" s="96"/>
    </row>
    <row r="109" spans="1:10" x14ac:dyDescent="0.25">
      <c r="A109" s="68"/>
      <c r="B109" s="68">
        <v>4221</v>
      </c>
      <c r="C109" s="68"/>
      <c r="D109" s="83" t="s">
        <v>68</v>
      </c>
      <c r="E109" s="86">
        <v>12218.7</v>
      </c>
      <c r="F109" s="87"/>
      <c r="G109" s="87"/>
      <c r="H109" s="87">
        <v>11384.22</v>
      </c>
      <c r="I109" s="97"/>
      <c r="J109" s="97"/>
    </row>
    <row r="110" spans="1:10" x14ac:dyDescent="0.25">
      <c r="A110" s="68"/>
      <c r="B110" s="68">
        <v>4223</v>
      </c>
      <c r="C110" s="68"/>
      <c r="D110" s="83" t="s">
        <v>167</v>
      </c>
      <c r="E110" s="86">
        <v>597.25</v>
      </c>
      <c r="F110" s="87"/>
      <c r="G110" s="87"/>
      <c r="H110" s="87">
        <v>1552.75</v>
      </c>
      <c r="I110" s="87"/>
      <c r="J110" s="87"/>
    </row>
    <row r="111" spans="1:10" x14ac:dyDescent="0.25">
      <c r="A111" s="68"/>
      <c r="B111" s="68">
        <v>4225</v>
      </c>
      <c r="C111" s="68"/>
      <c r="D111" s="83" t="s">
        <v>168</v>
      </c>
      <c r="E111" s="86">
        <v>0</v>
      </c>
      <c r="F111" s="87"/>
      <c r="G111" s="87"/>
      <c r="H111" s="87">
        <v>0</v>
      </c>
      <c r="I111" s="87"/>
      <c r="J111" s="87"/>
    </row>
    <row r="112" spans="1:10" x14ac:dyDescent="0.25">
      <c r="A112" s="68"/>
      <c r="B112" s="68">
        <v>4226</v>
      </c>
      <c r="C112" s="68"/>
      <c r="D112" s="83" t="s">
        <v>156</v>
      </c>
      <c r="E112" s="86">
        <v>0</v>
      </c>
      <c r="F112" s="87"/>
      <c r="G112" s="87"/>
      <c r="H112" s="87">
        <v>0</v>
      </c>
      <c r="I112" s="87"/>
      <c r="J112" s="87"/>
    </row>
    <row r="113" spans="1:10" ht="25.5" x14ac:dyDescent="0.25">
      <c r="A113" s="68"/>
      <c r="B113" s="68">
        <v>4227</v>
      </c>
      <c r="C113" s="68"/>
      <c r="D113" s="83" t="s">
        <v>69</v>
      </c>
      <c r="E113" s="86">
        <v>8107.58</v>
      </c>
      <c r="F113" s="87"/>
      <c r="G113" s="87"/>
      <c r="H113" s="87">
        <v>5031.9399999999996</v>
      </c>
      <c r="I113" s="87"/>
      <c r="J113" s="87"/>
    </row>
    <row r="114" spans="1:10" s="35" customFormat="1" ht="25.5" x14ac:dyDescent="0.25">
      <c r="A114" s="66"/>
      <c r="B114" s="66">
        <v>424</v>
      </c>
      <c r="C114" s="66"/>
      <c r="D114" s="90" t="s">
        <v>70</v>
      </c>
      <c r="E114" s="96">
        <f t="shared" ref="E114:H114" si="54">E115</f>
        <v>16203.14</v>
      </c>
      <c r="F114" s="96"/>
      <c r="G114" s="96"/>
      <c r="H114" s="96">
        <f t="shared" si="54"/>
        <v>9564.4599999999991</v>
      </c>
      <c r="I114" s="96"/>
      <c r="J114" s="96"/>
    </row>
    <row r="115" spans="1:10" x14ac:dyDescent="0.25">
      <c r="A115" s="68"/>
      <c r="B115" s="68">
        <v>4241</v>
      </c>
      <c r="C115" s="68"/>
      <c r="D115" s="83" t="s">
        <v>71</v>
      </c>
      <c r="E115" s="86">
        <v>16203.14</v>
      </c>
      <c r="F115" s="87"/>
      <c r="G115" s="87"/>
      <c r="H115" s="87">
        <v>9564.4599999999991</v>
      </c>
      <c r="I115" s="87"/>
      <c r="J115" s="87"/>
    </row>
    <row r="116" spans="1:10" ht="25.5" x14ac:dyDescent="0.25">
      <c r="A116" s="68"/>
      <c r="B116" s="85">
        <v>45</v>
      </c>
      <c r="C116" s="85"/>
      <c r="D116" s="91" t="s">
        <v>89</v>
      </c>
      <c r="E116" s="96">
        <f t="shared" ref="E116:H117" si="55">E117</f>
        <v>15499.31</v>
      </c>
      <c r="F116" s="96">
        <v>58750.47</v>
      </c>
      <c r="G116" s="96">
        <v>58750.47</v>
      </c>
      <c r="H116" s="96">
        <f t="shared" si="55"/>
        <v>58750.47</v>
      </c>
      <c r="I116" s="96">
        <f t="shared" ref="I116" si="56">H116/E116*100</f>
        <v>379.05216425763473</v>
      </c>
      <c r="J116" s="96">
        <f t="shared" ref="J116" si="57">H116/G116*100</f>
        <v>100</v>
      </c>
    </row>
    <row r="117" spans="1:10" s="35" customFormat="1" ht="25.5" x14ac:dyDescent="0.25">
      <c r="A117" s="66"/>
      <c r="B117" s="66">
        <v>451</v>
      </c>
      <c r="C117" s="85"/>
      <c r="D117" s="90" t="s">
        <v>90</v>
      </c>
      <c r="E117" s="98">
        <f t="shared" si="55"/>
        <v>15499.31</v>
      </c>
      <c r="F117" s="98"/>
      <c r="G117" s="98"/>
      <c r="H117" s="98">
        <f t="shared" si="55"/>
        <v>58750.47</v>
      </c>
      <c r="I117" s="98"/>
      <c r="J117" s="98"/>
    </row>
    <row r="118" spans="1:10" ht="25.5" x14ac:dyDescent="0.25">
      <c r="A118" s="68"/>
      <c r="B118" s="68">
        <v>4511</v>
      </c>
      <c r="C118" s="85"/>
      <c r="D118" s="83" t="s">
        <v>90</v>
      </c>
      <c r="E118" s="111">
        <v>15499.31</v>
      </c>
      <c r="F118" s="111"/>
      <c r="G118" s="111"/>
      <c r="H118" s="111">
        <v>58750.47</v>
      </c>
      <c r="I118" s="111"/>
      <c r="J118" s="111"/>
    </row>
  </sheetData>
  <mergeCells count="9">
    <mergeCell ref="A1:K1"/>
    <mergeCell ref="A9:D9"/>
    <mergeCell ref="A10:D10"/>
    <mergeCell ref="A50:D50"/>
    <mergeCell ref="A51:D51"/>
    <mergeCell ref="A7:I7"/>
    <mergeCell ref="A48:I48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9" workbookViewId="0">
      <selection activeCell="G38" sqref="G38"/>
    </sheetView>
  </sheetViews>
  <sheetFormatPr defaultRowHeight="15" x14ac:dyDescent="0.25"/>
  <cols>
    <col min="1" max="1" width="43.28515625" style="127" customWidth="1"/>
    <col min="2" max="5" width="25.28515625" style="127" customWidth="1"/>
    <col min="6" max="7" width="15.7109375" style="127" customWidth="1"/>
    <col min="8" max="16384" width="9.140625" style="127"/>
  </cols>
  <sheetData>
    <row r="1" spans="1:1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 customHeight="1" x14ac:dyDescent="0.25">
      <c r="A2" s="129"/>
      <c r="B2" s="129"/>
      <c r="C2" s="129"/>
      <c r="D2" s="129"/>
      <c r="E2" s="129"/>
      <c r="F2" s="129"/>
      <c r="G2" s="129"/>
    </row>
    <row r="3" spans="1:11" ht="15.75" customHeight="1" x14ac:dyDescent="0.25">
      <c r="A3" s="207" t="s">
        <v>18</v>
      </c>
      <c r="B3" s="207"/>
      <c r="C3" s="207"/>
      <c r="D3" s="207"/>
      <c r="E3" s="207"/>
      <c r="F3" s="207"/>
      <c r="G3" s="182"/>
    </row>
    <row r="4" spans="1:11" ht="18" x14ac:dyDescent="0.25">
      <c r="B4" s="129"/>
      <c r="C4" s="129"/>
      <c r="D4" s="129"/>
      <c r="E4" s="130"/>
      <c r="F4" s="130"/>
      <c r="G4" s="130"/>
    </row>
    <row r="5" spans="1:11" ht="18" customHeight="1" x14ac:dyDescent="0.25">
      <c r="A5" s="207" t="s">
        <v>7</v>
      </c>
      <c r="B5" s="207"/>
      <c r="C5" s="207"/>
      <c r="D5" s="207"/>
      <c r="E5" s="207"/>
      <c r="F5" s="207"/>
      <c r="G5" s="182"/>
    </row>
    <row r="6" spans="1:11" ht="18" x14ac:dyDescent="0.25">
      <c r="A6" s="129"/>
      <c r="B6" s="129"/>
      <c r="C6" s="129"/>
      <c r="D6" s="129"/>
      <c r="E6" s="130"/>
      <c r="F6" s="130"/>
      <c r="G6" s="130"/>
    </row>
    <row r="7" spans="1:11" ht="15.75" customHeight="1" x14ac:dyDescent="0.25">
      <c r="A7" s="207" t="s">
        <v>231</v>
      </c>
      <c r="B7" s="207"/>
      <c r="C7" s="207"/>
      <c r="D7" s="207"/>
      <c r="E7" s="207"/>
      <c r="F7" s="207"/>
      <c r="G7" s="182"/>
    </row>
    <row r="8" spans="1:11" ht="18" x14ac:dyDescent="0.25">
      <c r="A8" s="129"/>
      <c r="B8" s="129"/>
      <c r="C8" s="129"/>
      <c r="D8" s="129"/>
      <c r="E8" s="130"/>
      <c r="F8" s="130"/>
      <c r="G8" s="130"/>
    </row>
    <row r="9" spans="1:11" x14ac:dyDescent="0.25">
      <c r="A9" s="139" t="s">
        <v>227</v>
      </c>
      <c r="B9" s="138" t="s">
        <v>226</v>
      </c>
      <c r="C9" s="139" t="s">
        <v>264</v>
      </c>
      <c r="D9" s="139" t="s">
        <v>280</v>
      </c>
      <c r="E9" s="139" t="s">
        <v>265</v>
      </c>
      <c r="F9" s="139" t="s">
        <v>266</v>
      </c>
      <c r="G9" s="139" t="s">
        <v>266</v>
      </c>
    </row>
    <row r="10" spans="1:11" ht="10.5" customHeight="1" x14ac:dyDescent="0.25">
      <c r="A10" s="180" t="s">
        <v>267</v>
      </c>
      <c r="B10" s="181" t="s">
        <v>268</v>
      </c>
      <c r="C10" s="181" t="s">
        <v>269</v>
      </c>
      <c r="D10" s="181" t="s">
        <v>270</v>
      </c>
      <c r="E10" s="181" t="s">
        <v>271</v>
      </c>
      <c r="F10" s="181" t="s">
        <v>276</v>
      </c>
      <c r="G10" s="181" t="s">
        <v>277</v>
      </c>
    </row>
    <row r="11" spans="1:11" s="35" customFormat="1" x14ac:dyDescent="0.25">
      <c r="A11" s="157" t="s">
        <v>279</v>
      </c>
      <c r="B11" s="165">
        <f>B13+B16+B19+B22+B25</f>
        <v>3419129.2</v>
      </c>
      <c r="C11" s="165">
        <f t="shared" ref="C11" si="0">C13+C16+C19+C22+C25</f>
        <v>4216166.57</v>
      </c>
      <c r="D11" s="165">
        <f t="shared" ref="D11:E11" si="1">D13+D16+D19+D22+D25</f>
        <v>4216166.57</v>
      </c>
      <c r="E11" s="165">
        <f t="shared" si="1"/>
        <v>3969126.09</v>
      </c>
      <c r="F11" s="165">
        <f>E11/B11*100</f>
        <v>116.08587619327166</v>
      </c>
      <c r="G11" s="165">
        <f>E11/D11*100</f>
        <v>94.140637569734338</v>
      </c>
    </row>
    <row r="12" spans="1:11" s="35" customFormat="1" x14ac:dyDescent="0.25">
      <c r="A12" s="157" t="s">
        <v>0</v>
      </c>
      <c r="B12" s="165">
        <f>B14+B17+B20+B23+B26</f>
        <v>3379785.2800000003</v>
      </c>
      <c r="C12" s="165">
        <f t="shared" ref="C12" si="2">C14+C17+C20+C23+C26</f>
        <v>4167935.07</v>
      </c>
      <c r="D12" s="165">
        <f t="shared" ref="D12:E12" si="3">D14+D17+D20+D23+D26</f>
        <v>4167935.07</v>
      </c>
      <c r="E12" s="165">
        <f t="shared" si="3"/>
        <v>3920894.5900000003</v>
      </c>
      <c r="F12" s="165">
        <f>E12/B12*100</f>
        <v>116.01016825542243</v>
      </c>
      <c r="G12" s="165">
        <f>E12/D12*100</f>
        <v>94.072832809269286</v>
      </c>
    </row>
    <row r="13" spans="1:11" s="35" customFormat="1" x14ac:dyDescent="0.25">
      <c r="A13" s="140" t="s">
        <v>225</v>
      </c>
      <c r="B13" s="40">
        <f t="shared" ref="B13:D13" si="4">B14+B15</f>
        <v>348684.15</v>
      </c>
      <c r="C13" s="40">
        <f t="shared" ref="C13" si="5">C14+C15</f>
        <v>422934.88</v>
      </c>
      <c r="D13" s="40">
        <f t="shared" si="4"/>
        <v>422934.88</v>
      </c>
      <c r="E13" s="40">
        <f>E14+E15</f>
        <v>337599.35</v>
      </c>
      <c r="F13" s="40">
        <f t="shared" ref="F13:F27" si="6">E13/B13*100</f>
        <v>96.820962467034974</v>
      </c>
      <c r="G13" s="40">
        <f t="shared" ref="G13:G27" si="7">E13/D13*100</f>
        <v>79.823009632121128</v>
      </c>
    </row>
    <row r="14" spans="1:11" x14ac:dyDescent="0.25">
      <c r="A14" s="136" t="s">
        <v>237</v>
      </c>
      <c r="B14" s="51">
        <v>348684.15</v>
      </c>
      <c r="C14" s="51">
        <v>423790.52</v>
      </c>
      <c r="D14" s="51">
        <v>423790.52</v>
      </c>
      <c r="E14" s="51">
        <v>338454.99</v>
      </c>
      <c r="F14" s="51">
        <f t="shared" si="6"/>
        <v>97.066353603970796</v>
      </c>
      <c r="G14" s="51">
        <f t="shared" si="7"/>
        <v>79.863747306098304</v>
      </c>
    </row>
    <row r="15" spans="1:11" x14ac:dyDescent="0.25">
      <c r="A15" s="136" t="s">
        <v>278</v>
      </c>
      <c r="B15" s="51">
        <v>0</v>
      </c>
      <c r="C15" s="51">
        <v>-855.64</v>
      </c>
      <c r="D15" s="51">
        <v>-855.64</v>
      </c>
      <c r="E15" s="51">
        <v>-855.64</v>
      </c>
      <c r="F15" s="51">
        <v>0</v>
      </c>
      <c r="G15" s="51">
        <f t="shared" si="7"/>
        <v>100</v>
      </c>
    </row>
    <row r="16" spans="1:11" s="35" customFormat="1" x14ac:dyDescent="0.25">
      <c r="A16" s="140" t="s">
        <v>223</v>
      </c>
      <c r="B16" s="164">
        <f>B17+B18</f>
        <v>42311.759999999995</v>
      </c>
      <c r="C16" s="164">
        <f t="shared" ref="C16" si="8">C17+C18</f>
        <v>51723.509999999995</v>
      </c>
      <c r="D16" s="164">
        <f t="shared" ref="D16:E16" si="9">D17+D18</f>
        <v>51723.509999999995</v>
      </c>
      <c r="E16" s="164">
        <f t="shared" si="9"/>
        <v>40049.360000000001</v>
      </c>
      <c r="F16" s="164">
        <f t="shared" si="6"/>
        <v>94.653023178426054</v>
      </c>
      <c r="G16" s="164">
        <f t="shared" si="7"/>
        <v>77.429702663257004</v>
      </c>
    </row>
    <row r="17" spans="1:7" x14ac:dyDescent="0.25">
      <c r="A17" s="74" t="s">
        <v>238</v>
      </c>
      <c r="B17" s="51">
        <v>23410.78</v>
      </c>
      <c r="C17" s="51">
        <v>33745.74</v>
      </c>
      <c r="D17" s="51">
        <v>33745.74</v>
      </c>
      <c r="E17" s="51">
        <v>22071.59</v>
      </c>
      <c r="F17" s="51">
        <f t="shared" si="6"/>
        <v>94.279601106840531</v>
      </c>
      <c r="G17" s="51">
        <f t="shared" si="7"/>
        <v>65.405559338749129</v>
      </c>
    </row>
    <row r="18" spans="1:7" x14ac:dyDescent="0.25">
      <c r="A18" s="74" t="s">
        <v>251</v>
      </c>
      <c r="B18" s="51">
        <v>18900.98</v>
      </c>
      <c r="C18" s="51">
        <v>17977.77</v>
      </c>
      <c r="D18" s="51">
        <v>17977.77</v>
      </c>
      <c r="E18" s="51">
        <v>17977.77</v>
      </c>
      <c r="F18" s="51">
        <f t="shared" si="6"/>
        <v>95.115544273365728</v>
      </c>
      <c r="G18" s="51">
        <f t="shared" si="7"/>
        <v>100</v>
      </c>
    </row>
    <row r="19" spans="1:7" s="35" customFormat="1" x14ac:dyDescent="0.25">
      <c r="A19" s="134" t="s">
        <v>230</v>
      </c>
      <c r="B19" s="32">
        <f>B20+B21</f>
        <v>173533.88</v>
      </c>
      <c r="C19" s="32">
        <f t="shared" ref="C19" si="10">C20+C21</f>
        <v>84541</v>
      </c>
      <c r="D19" s="32">
        <f t="shared" ref="D19:E19" si="11">D20+D21</f>
        <v>84541</v>
      </c>
      <c r="E19" s="32">
        <f t="shared" si="11"/>
        <v>77611.3</v>
      </c>
      <c r="F19" s="32">
        <f t="shared" si="6"/>
        <v>44.724004326993672</v>
      </c>
      <c r="G19" s="32">
        <f t="shared" si="7"/>
        <v>91.803148768053376</v>
      </c>
    </row>
    <row r="20" spans="1:7" x14ac:dyDescent="0.25">
      <c r="A20" s="137" t="s">
        <v>239</v>
      </c>
      <c r="B20" s="34">
        <v>156458.44</v>
      </c>
      <c r="C20" s="51">
        <v>71508.91</v>
      </c>
      <c r="D20" s="51">
        <v>71508.91</v>
      </c>
      <c r="E20" s="51">
        <v>64579.21</v>
      </c>
      <c r="F20" s="51">
        <f t="shared" si="6"/>
        <v>41.275632046439938</v>
      </c>
      <c r="G20" s="51">
        <f t="shared" si="7"/>
        <v>90.309319495990067</v>
      </c>
    </row>
    <row r="21" spans="1:7" x14ac:dyDescent="0.25">
      <c r="A21" s="137" t="s">
        <v>253</v>
      </c>
      <c r="B21" s="34">
        <v>17075.439999999999</v>
      </c>
      <c r="C21" s="51">
        <v>13032.09</v>
      </c>
      <c r="D21" s="51">
        <v>13032.09</v>
      </c>
      <c r="E21" s="51">
        <v>13032.09</v>
      </c>
      <c r="F21" s="51">
        <f t="shared" si="6"/>
        <v>76.320668749970721</v>
      </c>
      <c r="G21" s="51">
        <f t="shared" si="7"/>
        <v>100</v>
      </c>
    </row>
    <row r="22" spans="1:7" s="35" customFormat="1" x14ac:dyDescent="0.25">
      <c r="A22" s="141" t="s">
        <v>229</v>
      </c>
      <c r="B22" s="32">
        <f>B23+B24</f>
        <v>2850732.6</v>
      </c>
      <c r="C22" s="32">
        <f t="shared" ref="C22" si="12">C23+C24</f>
        <v>3624362.98</v>
      </c>
      <c r="D22" s="32">
        <f t="shared" ref="D22:E22" si="13">D23+D24</f>
        <v>3624362.98</v>
      </c>
      <c r="E22" s="32">
        <f t="shared" si="13"/>
        <v>3480181.5100000002</v>
      </c>
      <c r="F22" s="32">
        <f t="shared" si="6"/>
        <v>122.08025088007201</v>
      </c>
      <c r="G22" s="32">
        <f t="shared" si="7"/>
        <v>96.021881064462264</v>
      </c>
    </row>
    <row r="23" spans="1:7" x14ac:dyDescent="0.25">
      <c r="A23" s="136" t="s">
        <v>240</v>
      </c>
      <c r="B23" s="34">
        <v>2849020.48</v>
      </c>
      <c r="C23" s="51">
        <v>3606619.9</v>
      </c>
      <c r="D23" s="51">
        <v>3606619.9</v>
      </c>
      <c r="E23" s="51">
        <v>3462438.43</v>
      </c>
      <c r="F23" s="50">
        <f t="shared" si="6"/>
        <v>121.53083680184706</v>
      </c>
      <c r="G23" s="50">
        <f t="shared" si="7"/>
        <v>96.002310362675047</v>
      </c>
    </row>
    <row r="24" spans="1:7" x14ac:dyDescent="0.25">
      <c r="A24" s="136" t="s">
        <v>252</v>
      </c>
      <c r="B24" s="34">
        <v>1712.12</v>
      </c>
      <c r="C24" s="51">
        <v>17743.080000000002</v>
      </c>
      <c r="D24" s="51">
        <v>17743.080000000002</v>
      </c>
      <c r="E24" s="51">
        <v>17743.080000000002</v>
      </c>
      <c r="F24" s="50">
        <f t="shared" si="6"/>
        <v>1036.3222204051119</v>
      </c>
      <c r="G24" s="50">
        <f t="shared" si="7"/>
        <v>100</v>
      </c>
    </row>
    <row r="25" spans="1:7" s="35" customFormat="1" x14ac:dyDescent="0.25">
      <c r="A25" s="141" t="s">
        <v>241</v>
      </c>
      <c r="B25" s="32">
        <f>B26+B27</f>
        <v>3866.81</v>
      </c>
      <c r="C25" s="32">
        <f t="shared" ref="C25" si="14">C26+C27</f>
        <v>32604.2</v>
      </c>
      <c r="D25" s="32">
        <f t="shared" ref="D25:E25" si="15">D26+D27</f>
        <v>32604.2</v>
      </c>
      <c r="E25" s="32">
        <f t="shared" si="15"/>
        <v>33684.57</v>
      </c>
      <c r="F25" s="32">
        <f t="shared" si="6"/>
        <v>871.12038088243276</v>
      </c>
      <c r="G25" s="32">
        <f t="shared" si="7"/>
        <v>103.31359150048154</v>
      </c>
    </row>
    <row r="26" spans="1:7" x14ac:dyDescent="0.25">
      <c r="A26" s="136" t="s">
        <v>242</v>
      </c>
      <c r="B26" s="34">
        <v>2211.4299999999998</v>
      </c>
      <c r="C26" s="51">
        <v>32270</v>
      </c>
      <c r="D26" s="51">
        <v>32270</v>
      </c>
      <c r="E26" s="51">
        <v>33350.370000000003</v>
      </c>
      <c r="F26" s="50">
        <f t="shared" si="6"/>
        <v>1508.0906924478732</v>
      </c>
      <c r="G26" s="50">
        <f t="shared" si="7"/>
        <v>103.34790827393864</v>
      </c>
    </row>
    <row r="27" spans="1:7" x14ac:dyDescent="0.25">
      <c r="A27" s="136" t="s">
        <v>254</v>
      </c>
      <c r="B27" s="34">
        <v>1655.38</v>
      </c>
      <c r="C27" s="51">
        <v>334.2</v>
      </c>
      <c r="D27" s="51">
        <v>334.2</v>
      </c>
      <c r="E27" s="51">
        <v>334.2</v>
      </c>
      <c r="F27" s="50">
        <f t="shared" si="6"/>
        <v>20.188717998284382</v>
      </c>
      <c r="G27" s="50">
        <f t="shared" si="7"/>
        <v>100</v>
      </c>
    </row>
    <row r="30" spans="1:7" ht="15.75" customHeight="1" x14ac:dyDescent="0.25">
      <c r="A30" s="207" t="s">
        <v>228</v>
      </c>
      <c r="B30" s="207"/>
      <c r="C30" s="207"/>
      <c r="D30" s="207"/>
      <c r="E30" s="207"/>
      <c r="F30" s="207"/>
      <c r="G30" s="182"/>
    </row>
    <row r="31" spans="1:7" ht="18" x14ac:dyDescent="0.25">
      <c r="A31" s="129"/>
      <c r="B31" s="129"/>
      <c r="C31" s="129"/>
      <c r="D31" s="129"/>
      <c r="E31" s="130"/>
      <c r="F31" s="130"/>
      <c r="G31" s="130"/>
    </row>
    <row r="32" spans="1:7" x14ac:dyDescent="0.25">
      <c r="A32" s="139" t="s">
        <v>227</v>
      </c>
      <c r="B32" s="138" t="s">
        <v>226</v>
      </c>
      <c r="C32" s="139" t="s">
        <v>264</v>
      </c>
      <c r="D32" s="139" t="s">
        <v>280</v>
      </c>
      <c r="E32" s="139" t="s">
        <v>265</v>
      </c>
      <c r="F32" s="139" t="s">
        <v>266</v>
      </c>
      <c r="G32" s="139" t="s">
        <v>266</v>
      </c>
    </row>
    <row r="33" spans="1:7" ht="10.5" customHeight="1" x14ac:dyDescent="0.25">
      <c r="A33" s="180" t="s">
        <v>267</v>
      </c>
      <c r="B33" s="181" t="s">
        <v>268</v>
      </c>
      <c r="C33" s="181" t="s">
        <v>269</v>
      </c>
      <c r="D33" s="181" t="s">
        <v>270</v>
      </c>
      <c r="E33" s="181" t="s">
        <v>271</v>
      </c>
      <c r="F33" s="181" t="s">
        <v>276</v>
      </c>
      <c r="G33" s="181" t="s">
        <v>277</v>
      </c>
    </row>
    <row r="34" spans="1:7" x14ac:dyDescent="0.25">
      <c r="A34" s="157" t="s">
        <v>2</v>
      </c>
      <c r="B34" s="165">
        <f>B35+B37+B40+B43+B46</f>
        <v>3370897.7</v>
      </c>
      <c r="C34" s="165">
        <f t="shared" ref="C34" si="16">C35+C37+C40+C43+C46</f>
        <v>4216166.57</v>
      </c>
      <c r="D34" s="165">
        <f t="shared" ref="D34:E34" si="17">D35+D37+D40+D43+D46</f>
        <v>4216166.57</v>
      </c>
      <c r="E34" s="165">
        <f t="shared" si="17"/>
        <v>3967961.2300000004</v>
      </c>
      <c r="F34" s="165">
        <f t="shared" ref="F34:F48" si="18">E34/B34*100</f>
        <v>117.7123004949097</v>
      </c>
      <c r="G34" s="165">
        <f t="shared" ref="G34:G48" si="19">E34/D34*100</f>
        <v>94.113009154664411</v>
      </c>
    </row>
    <row r="35" spans="1:7" s="35" customFormat="1" x14ac:dyDescent="0.25">
      <c r="A35" s="140" t="s">
        <v>225</v>
      </c>
      <c r="B35" s="40">
        <f>B36</f>
        <v>349539.8</v>
      </c>
      <c r="C35" s="40">
        <f t="shared" ref="C35:E35" si="20">C36</f>
        <v>422934.88</v>
      </c>
      <c r="D35" s="40">
        <f t="shared" si="20"/>
        <v>422934.88</v>
      </c>
      <c r="E35" s="40">
        <f t="shared" si="20"/>
        <v>337599.35</v>
      </c>
      <c r="F35" s="40">
        <f t="shared" si="18"/>
        <v>96.58395124103177</v>
      </c>
      <c r="G35" s="40">
        <f t="shared" si="19"/>
        <v>79.823009632121128</v>
      </c>
    </row>
    <row r="36" spans="1:7" x14ac:dyDescent="0.25">
      <c r="A36" s="136" t="s">
        <v>237</v>
      </c>
      <c r="B36" s="51">
        <v>349539.8</v>
      </c>
      <c r="C36" s="51">
        <v>422934.88</v>
      </c>
      <c r="D36" s="51">
        <v>422934.88</v>
      </c>
      <c r="E36" s="51">
        <v>337599.35</v>
      </c>
      <c r="F36" s="51">
        <f t="shared" si="18"/>
        <v>96.58395124103177</v>
      </c>
      <c r="G36" s="51">
        <f t="shared" si="19"/>
        <v>79.823009632121128</v>
      </c>
    </row>
    <row r="37" spans="1:7" s="35" customFormat="1" x14ac:dyDescent="0.25">
      <c r="A37" s="140" t="s">
        <v>223</v>
      </c>
      <c r="B37" s="164">
        <f>B38+B39</f>
        <v>24333.989999999998</v>
      </c>
      <c r="C37" s="164">
        <f t="shared" ref="C37" si="21">C38+C39</f>
        <v>51723.509999999995</v>
      </c>
      <c r="D37" s="164">
        <f t="shared" ref="D37:E37" si="22">D38+D39</f>
        <v>51723.509999999995</v>
      </c>
      <c r="E37" s="164">
        <f t="shared" si="22"/>
        <v>32699.040000000001</v>
      </c>
      <c r="F37" s="164">
        <f t="shared" si="18"/>
        <v>134.37599012738971</v>
      </c>
      <c r="G37" s="164">
        <f t="shared" si="19"/>
        <v>63.218911477585351</v>
      </c>
    </row>
    <row r="38" spans="1:7" x14ac:dyDescent="0.25">
      <c r="A38" s="74" t="s">
        <v>238</v>
      </c>
      <c r="B38" s="51">
        <v>19073.189999999999</v>
      </c>
      <c r="C38" s="51">
        <v>33745.74</v>
      </c>
      <c r="D38" s="51">
        <v>33745.74</v>
      </c>
      <c r="E38" s="51">
        <v>14721.27</v>
      </c>
      <c r="F38" s="51">
        <f t="shared" si="18"/>
        <v>77.183051183362622</v>
      </c>
      <c r="G38" s="51">
        <f t="shared" si="19"/>
        <v>43.624084106616131</v>
      </c>
    </row>
    <row r="39" spans="1:7" x14ac:dyDescent="0.25">
      <c r="A39" s="74" t="s">
        <v>251</v>
      </c>
      <c r="B39" s="51">
        <v>5260.8</v>
      </c>
      <c r="C39" s="51">
        <v>17977.77</v>
      </c>
      <c r="D39" s="51">
        <v>17977.77</v>
      </c>
      <c r="E39" s="51">
        <v>17977.77</v>
      </c>
      <c r="F39" s="51">
        <f t="shared" si="18"/>
        <v>341.73072536496352</v>
      </c>
      <c r="G39" s="51">
        <f t="shared" si="19"/>
        <v>100</v>
      </c>
    </row>
    <row r="40" spans="1:7" s="35" customFormat="1" x14ac:dyDescent="0.25">
      <c r="A40" s="134" t="s">
        <v>230</v>
      </c>
      <c r="B40" s="32">
        <f>B41+B42</f>
        <v>160501.80000000002</v>
      </c>
      <c r="C40" s="32">
        <f t="shared" ref="C40" si="23">C41+C42</f>
        <v>84541</v>
      </c>
      <c r="D40" s="32">
        <f t="shared" ref="D40:E40" si="24">D41+D42</f>
        <v>84541</v>
      </c>
      <c r="E40" s="32">
        <f t="shared" si="24"/>
        <v>62107.020000000004</v>
      </c>
      <c r="F40" s="32">
        <f t="shared" si="18"/>
        <v>38.695528648276841</v>
      </c>
      <c r="G40" s="32">
        <f t="shared" si="19"/>
        <v>73.46378680167021</v>
      </c>
    </row>
    <row r="41" spans="1:7" x14ac:dyDescent="0.25">
      <c r="A41" s="137" t="s">
        <v>239</v>
      </c>
      <c r="B41" s="34">
        <v>153865.66</v>
      </c>
      <c r="C41" s="51">
        <v>71508.91</v>
      </c>
      <c r="D41" s="51">
        <v>71508.91</v>
      </c>
      <c r="E41" s="51">
        <v>49074.93</v>
      </c>
      <c r="F41" s="51">
        <f t="shared" si="18"/>
        <v>31.894660575985572</v>
      </c>
      <c r="G41" s="51">
        <f t="shared" si="19"/>
        <v>68.627713665332053</v>
      </c>
    </row>
    <row r="42" spans="1:7" x14ac:dyDescent="0.25">
      <c r="A42" s="137" t="s">
        <v>253</v>
      </c>
      <c r="B42" s="34">
        <v>6636.14</v>
      </c>
      <c r="C42" s="51">
        <v>13032.09</v>
      </c>
      <c r="D42" s="51">
        <v>13032.09</v>
      </c>
      <c r="E42" s="51">
        <v>13032.09</v>
      </c>
      <c r="F42" s="51">
        <f t="shared" si="18"/>
        <v>196.38057666052856</v>
      </c>
      <c r="G42" s="51">
        <f t="shared" si="19"/>
        <v>100</v>
      </c>
    </row>
    <row r="43" spans="1:7" s="35" customFormat="1" x14ac:dyDescent="0.25">
      <c r="A43" s="141" t="s">
        <v>229</v>
      </c>
      <c r="B43" s="32">
        <f>B44+B45</f>
        <v>2832989.5100000002</v>
      </c>
      <c r="C43" s="32">
        <f t="shared" ref="C43" si="25">C44+C45</f>
        <v>3624362.98</v>
      </c>
      <c r="D43" s="32">
        <f t="shared" ref="D43:E43" si="26">D44+D45</f>
        <v>3624362.98</v>
      </c>
      <c r="E43" s="32">
        <f t="shared" si="26"/>
        <v>3502935.74</v>
      </c>
      <c r="F43" s="32">
        <f t="shared" si="18"/>
        <v>123.64803073344241</v>
      </c>
      <c r="G43" s="32">
        <f t="shared" si="19"/>
        <v>96.649694286414999</v>
      </c>
    </row>
    <row r="44" spans="1:7" x14ac:dyDescent="0.25">
      <c r="A44" s="136" t="s">
        <v>240</v>
      </c>
      <c r="B44" s="34">
        <v>2831277.39</v>
      </c>
      <c r="C44" s="51">
        <v>3606619.9</v>
      </c>
      <c r="D44" s="51">
        <v>3606619.9</v>
      </c>
      <c r="E44" s="51">
        <v>3485192.66</v>
      </c>
      <c r="F44" s="50">
        <f t="shared" si="18"/>
        <v>123.09612164140511</v>
      </c>
      <c r="G44" s="50">
        <f t="shared" si="19"/>
        <v>96.633212166327823</v>
      </c>
    </row>
    <row r="45" spans="1:7" x14ac:dyDescent="0.25">
      <c r="A45" s="136" t="s">
        <v>252</v>
      </c>
      <c r="B45" s="34">
        <v>1712.12</v>
      </c>
      <c r="C45" s="51">
        <v>17743.080000000002</v>
      </c>
      <c r="D45" s="51">
        <v>17743.080000000002</v>
      </c>
      <c r="E45" s="51">
        <v>17743.080000000002</v>
      </c>
      <c r="F45" s="50">
        <f t="shared" si="18"/>
        <v>1036.3222204051119</v>
      </c>
      <c r="G45" s="50">
        <f t="shared" si="19"/>
        <v>100</v>
      </c>
    </row>
    <row r="46" spans="1:7" s="35" customFormat="1" x14ac:dyDescent="0.25">
      <c r="A46" s="141" t="s">
        <v>241</v>
      </c>
      <c r="B46" s="32">
        <f>B47+B48</f>
        <v>3532.6000000000004</v>
      </c>
      <c r="C46" s="32">
        <f t="shared" ref="C46" si="27">C47+C48</f>
        <v>32604.2</v>
      </c>
      <c r="D46" s="32">
        <f t="shared" ref="D46:E46" si="28">D47+D48</f>
        <v>32604.2</v>
      </c>
      <c r="E46" s="32">
        <f t="shared" si="28"/>
        <v>32620.080000000002</v>
      </c>
      <c r="F46" s="32">
        <f t="shared" si="18"/>
        <v>923.40146068051854</v>
      </c>
      <c r="G46" s="32">
        <f t="shared" si="19"/>
        <v>100.04870538151526</v>
      </c>
    </row>
    <row r="47" spans="1:7" x14ac:dyDescent="0.25">
      <c r="A47" s="136" t="s">
        <v>242</v>
      </c>
      <c r="B47" s="34">
        <v>1877.22</v>
      </c>
      <c r="C47" s="51">
        <v>32270</v>
      </c>
      <c r="D47" s="51">
        <v>32270</v>
      </c>
      <c r="E47" s="51">
        <v>32285.88</v>
      </c>
      <c r="F47" s="50">
        <f t="shared" si="18"/>
        <v>1719.8772653178637</v>
      </c>
      <c r="G47" s="50">
        <f t="shared" si="19"/>
        <v>100.04920979237681</v>
      </c>
    </row>
    <row r="48" spans="1:7" x14ac:dyDescent="0.25">
      <c r="A48" s="136" t="s">
        <v>254</v>
      </c>
      <c r="B48" s="34">
        <v>1655.38</v>
      </c>
      <c r="C48" s="51">
        <v>334.2</v>
      </c>
      <c r="D48" s="51">
        <v>334.2</v>
      </c>
      <c r="E48" s="51">
        <v>334.2</v>
      </c>
      <c r="F48" s="50">
        <f t="shared" si="18"/>
        <v>20.188717998284382</v>
      </c>
      <c r="G48" s="50">
        <f t="shared" si="19"/>
        <v>100</v>
      </c>
    </row>
  </sheetData>
  <mergeCells count="5">
    <mergeCell ref="A3:F3"/>
    <mergeCell ref="A5:F5"/>
    <mergeCell ref="A7:F7"/>
    <mergeCell ref="A30:F30"/>
    <mergeCell ref="A1:K1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G12" sqref="G12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7" customWidth="1"/>
    <col min="5" max="5" width="25.28515625" customWidth="1"/>
    <col min="6" max="6" width="15.7109375" customWidth="1"/>
    <col min="7" max="7" width="15.7109375" style="127" customWidth="1"/>
  </cols>
  <sheetData>
    <row r="1" spans="1:1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 customHeight="1" x14ac:dyDescent="0.25">
      <c r="A2" s="26"/>
      <c r="B2" s="26"/>
      <c r="C2" s="26"/>
      <c r="D2" s="129"/>
      <c r="E2" s="26"/>
      <c r="F2" s="26"/>
      <c r="G2" s="129"/>
    </row>
    <row r="3" spans="1:11" ht="15.75" x14ac:dyDescent="0.25">
      <c r="A3" s="207" t="s">
        <v>18</v>
      </c>
      <c r="B3" s="207"/>
      <c r="C3" s="207"/>
      <c r="D3" s="207"/>
      <c r="E3" s="219"/>
      <c r="F3" s="219"/>
      <c r="G3" s="174"/>
    </row>
    <row r="4" spans="1:11" ht="18" x14ac:dyDescent="0.25">
      <c r="A4" s="26"/>
      <c r="B4" s="26"/>
      <c r="C4" s="26"/>
      <c r="D4" s="129"/>
      <c r="E4" s="6"/>
      <c r="F4" s="6"/>
      <c r="G4" s="130"/>
    </row>
    <row r="5" spans="1:11" ht="18" customHeight="1" x14ac:dyDescent="0.25">
      <c r="A5" s="207" t="s">
        <v>7</v>
      </c>
      <c r="B5" s="208"/>
      <c r="C5" s="208"/>
      <c r="D5" s="208"/>
      <c r="E5" s="208"/>
      <c r="F5" s="208"/>
      <c r="G5" s="173"/>
    </row>
    <row r="6" spans="1:11" ht="18" x14ac:dyDescent="0.25">
      <c r="A6" s="26"/>
      <c r="B6" s="26"/>
      <c r="C6" s="26"/>
      <c r="D6" s="129"/>
      <c r="E6" s="6"/>
      <c r="F6" s="6"/>
      <c r="G6" s="130"/>
    </row>
    <row r="7" spans="1:11" ht="15.75" x14ac:dyDescent="0.25">
      <c r="A7" s="207" t="s">
        <v>12</v>
      </c>
      <c r="B7" s="237"/>
      <c r="C7" s="237"/>
      <c r="D7" s="237"/>
      <c r="E7" s="237"/>
      <c r="F7" s="237"/>
      <c r="G7" s="175"/>
    </row>
    <row r="8" spans="1:11" ht="18" x14ac:dyDescent="0.25">
      <c r="A8" s="26"/>
      <c r="B8" s="26"/>
      <c r="C8" s="26"/>
      <c r="D8" s="129"/>
      <c r="E8" s="6"/>
      <c r="F8" s="6"/>
      <c r="G8" s="130"/>
    </row>
    <row r="9" spans="1:11" x14ac:dyDescent="0.25">
      <c r="A9" s="22" t="s">
        <v>13</v>
      </c>
      <c r="B9" s="21" t="s">
        <v>226</v>
      </c>
      <c r="C9" s="139" t="s">
        <v>264</v>
      </c>
      <c r="D9" s="139" t="s">
        <v>280</v>
      </c>
      <c r="E9" s="22" t="s">
        <v>265</v>
      </c>
      <c r="F9" s="22" t="s">
        <v>266</v>
      </c>
      <c r="G9" s="139" t="s">
        <v>266</v>
      </c>
    </row>
    <row r="10" spans="1:11" s="127" customFormat="1" ht="10.5" customHeight="1" x14ac:dyDescent="0.25">
      <c r="A10" s="180" t="s">
        <v>267</v>
      </c>
      <c r="B10" s="181" t="s">
        <v>268</v>
      </c>
      <c r="C10" s="181" t="s">
        <v>269</v>
      </c>
      <c r="D10" s="181" t="s">
        <v>270</v>
      </c>
      <c r="E10" s="181" t="s">
        <v>271</v>
      </c>
      <c r="F10" s="181" t="s">
        <v>276</v>
      </c>
      <c r="G10" s="181" t="s">
        <v>277</v>
      </c>
    </row>
    <row r="11" spans="1:11" s="35" customFormat="1" ht="15.75" customHeight="1" x14ac:dyDescent="0.25">
      <c r="A11" s="116" t="s">
        <v>14</v>
      </c>
      <c r="B11" s="118">
        <f>B12+B15</f>
        <v>3370897.6999999997</v>
      </c>
      <c r="C11" s="118">
        <f t="shared" ref="C11" si="0">C12+C15</f>
        <v>4216166.5699999994</v>
      </c>
      <c r="D11" s="118">
        <f t="shared" ref="D11:E11" si="1">D12+D15</f>
        <v>4216166.5699999994</v>
      </c>
      <c r="E11" s="118">
        <f t="shared" si="1"/>
        <v>3967961.23</v>
      </c>
      <c r="F11" s="118">
        <f>E11/B11*100</f>
        <v>117.71230049490973</v>
      </c>
      <c r="G11" s="118">
        <f>E11/D11*100</f>
        <v>94.113009154664411</v>
      </c>
    </row>
    <row r="12" spans="1:11" s="35" customFormat="1" ht="15.75" customHeight="1" x14ac:dyDescent="0.25">
      <c r="A12" s="115" t="s">
        <v>192</v>
      </c>
      <c r="B12" s="117">
        <f t="shared" ref="B12:E13" si="2">B13</f>
        <v>11070.07</v>
      </c>
      <c r="C12" s="117">
        <v>11418.51</v>
      </c>
      <c r="D12" s="117">
        <v>11418.51</v>
      </c>
      <c r="E12" s="117">
        <f t="shared" si="2"/>
        <v>11418.51</v>
      </c>
      <c r="F12" s="117">
        <f>E12/B12*100</f>
        <v>103.14758623929208</v>
      </c>
      <c r="G12" s="117">
        <f>E12/D12*100</f>
        <v>100</v>
      </c>
    </row>
    <row r="13" spans="1:11" s="35" customFormat="1" x14ac:dyDescent="0.25">
      <c r="A13" s="114" t="s">
        <v>193</v>
      </c>
      <c r="B13" s="32">
        <f t="shared" si="2"/>
        <v>11070.07</v>
      </c>
      <c r="C13" s="32"/>
      <c r="D13" s="32"/>
      <c r="E13" s="32">
        <f t="shared" si="2"/>
        <v>11418.51</v>
      </c>
      <c r="F13" s="32"/>
      <c r="G13" s="32"/>
    </row>
    <row r="14" spans="1:11" x14ac:dyDescent="0.25">
      <c r="A14" s="19" t="s">
        <v>194</v>
      </c>
      <c r="B14" s="34">
        <v>11070.07</v>
      </c>
      <c r="C14" s="34"/>
      <c r="D14" s="34"/>
      <c r="E14" s="34">
        <v>11418.51</v>
      </c>
      <c r="F14" s="34"/>
      <c r="G14" s="34"/>
    </row>
    <row r="15" spans="1:11" s="35" customFormat="1" ht="15.75" customHeight="1" x14ac:dyDescent="0.25">
      <c r="A15" s="115" t="s">
        <v>191</v>
      </c>
      <c r="B15" s="117">
        <f t="shared" ref="B15:E15" si="3">B16+B18+B20+B22</f>
        <v>3359827.63</v>
      </c>
      <c r="C15" s="117">
        <v>4204748.0599999996</v>
      </c>
      <c r="D15" s="117">
        <v>4204748.0599999996</v>
      </c>
      <c r="E15" s="117">
        <f t="shared" si="3"/>
        <v>3956542.72</v>
      </c>
      <c r="F15" s="117">
        <f>E15/B15*100</f>
        <v>117.76028879195806</v>
      </c>
      <c r="G15" s="117">
        <f>E15/D15*100</f>
        <v>94.097022307681385</v>
      </c>
    </row>
    <row r="16" spans="1:11" s="35" customFormat="1" x14ac:dyDescent="0.25">
      <c r="A16" s="114" t="s">
        <v>190</v>
      </c>
      <c r="B16" s="32">
        <f t="shared" ref="B16:E16" si="4">B17</f>
        <v>2820320.34</v>
      </c>
      <c r="C16" s="32"/>
      <c r="D16" s="32"/>
      <c r="E16" s="32">
        <f t="shared" si="4"/>
        <v>3288321.21</v>
      </c>
      <c r="F16" s="32"/>
      <c r="G16" s="32"/>
    </row>
    <row r="17" spans="1:7" x14ac:dyDescent="0.25">
      <c r="A17" s="19" t="s">
        <v>189</v>
      </c>
      <c r="B17" s="34">
        <v>2820320.34</v>
      </c>
      <c r="C17" s="34"/>
      <c r="D17" s="34"/>
      <c r="E17" s="34">
        <v>3288321.21</v>
      </c>
      <c r="F17" s="34"/>
      <c r="G17" s="34"/>
    </row>
    <row r="18" spans="1:7" s="35" customFormat="1" x14ac:dyDescent="0.25">
      <c r="A18" s="13" t="s">
        <v>188</v>
      </c>
      <c r="B18" s="32">
        <f t="shared" ref="B18:E18" si="5">B19</f>
        <v>169663.35</v>
      </c>
      <c r="C18" s="32"/>
      <c r="D18" s="32"/>
      <c r="E18" s="32">
        <f t="shared" si="5"/>
        <v>111933.83</v>
      </c>
      <c r="F18" s="32"/>
      <c r="G18" s="32"/>
    </row>
    <row r="19" spans="1:7" x14ac:dyDescent="0.25">
      <c r="A19" s="19" t="s">
        <v>195</v>
      </c>
      <c r="B19" s="34">
        <v>169663.35</v>
      </c>
      <c r="C19" s="34"/>
      <c r="D19" s="34"/>
      <c r="E19" s="34">
        <v>111933.83</v>
      </c>
      <c r="F19" s="34"/>
      <c r="G19" s="34"/>
    </row>
    <row r="20" spans="1:7" s="35" customFormat="1" x14ac:dyDescent="0.25">
      <c r="A20" s="16" t="s">
        <v>196</v>
      </c>
      <c r="B20" s="32">
        <f t="shared" ref="B20:E20" si="6">B21</f>
        <v>1785.79</v>
      </c>
      <c r="C20" s="32"/>
      <c r="D20" s="32"/>
      <c r="E20" s="32">
        <f t="shared" si="6"/>
        <v>2372</v>
      </c>
      <c r="F20" s="32"/>
      <c r="G20" s="32"/>
    </row>
    <row r="21" spans="1:7" x14ac:dyDescent="0.25">
      <c r="A21" s="19" t="s">
        <v>197</v>
      </c>
      <c r="B21" s="34">
        <v>1785.79</v>
      </c>
      <c r="C21" s="34"/>
      <c r="D21" s="34"/>
      <c r="E21" s="34">
        <v>2372</v>
      </c>
      <c r="F21" s="34"/>
      <c r="G21" s="34"/>
    </row>
    <row r="22" spans="1:7" s="35" customFormat="1" x14ac:dyDescent="0.25">
      <c r="A22" s="16" t="s">
        <v>198</v>
      </c>
      <c r="B22" s="32">
        <f t="shared" ref="B22:E22" si="7">B23</f>
        <v>368058.15</v>
      </c>
      <c r="C22" s="32"/>
      <c r="D22" s="32"/>
      <c r="E22" s="32">
        <f t="shared" si="7"/>
        <v>553915.68000000005</v>
      </c>
      <c r="F22" s="32"/>
      <c r="G22" s="32"/>
    </row>
    <row r="23" spans="1:7" x14ac:dyDescent="0.25">
      <c r="A23" s="19" t="s">
        <v>199</v>
      </c>
      <c r="B23" s="34">
        <v>368058.15</v>
      </c>
      <c r="C23" s="34"/>
      <c r="D23" s="34"/>
      <c r="E23" s="34">
        <v>553915.68000000005</v>
      </c>
      <c r="F23" s="34"/>
      <c r="G23" s="34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sqref="A1:K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  <col min="9" max="9" width="15.7109375" customWidth="1"/>
    <col min="10" max="10" width="15.7109375" style="127" customWidth="1"/>
  </cols>
  <sheetData>
    <row r="1" spans="1:1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129"/>
    </row>
    <row r="3" spans="1:11" ht="15.75" x14ac:dyDescent="0.25">
      <c r="A3" s="207" t="s">
        <v>18</v>
      </c>
      <c r="B3" s="207"/>
      <c r="C3" s="207"/>
      <c r="D3" s="207"/>
      <c r="E3" s="207"/>
      <c r="F3" s="207"/>
      <c r="G3" s="207"/>
      <c r="H3" s="219"/>
      <c r="I3" s="219"/>
      <c r="J3" s="174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130"/>
    </row>
    <row r="5" spans="1:11" ht="18" customHeight="1" x14ac:dyDescent="0.25">
      <c r="A5" s="207" t="s">
        <v>246</v>
      </c>
      <c r="B5" s="208"/>
      <c r="C5" s="208"/>
      <c r="D5" s="208"/>
      <c r="E5" s="208"/>
      <c r="F5" s="208"/>
      <c r="G5" s="208"/>
      <c r="H5" s="208"/>
      <c r="I5" s="208"/>
      <c r="J5" s="173"/>
    </row>
    <row r="6" spans="1:11" ht="18" x14ac:dyDescent="0.25">
      <c r="A6" s="5"/>
      <c r="B6" s="5"/>
      <c r="C6" s="5"/>
      <c r="D6" s="5"/>
      <c r="E6" s="5"/>
      <c r="F6" s="5"/>
      <c r="G6" s="5"/>
      <c r="H6" s="6"/>
      <c r="I6" s="6"/>
      <c r="J6" s="130"/>
    </row>
    <row r="7" spans="1:11" x14ac:dyDescent="0.25">
      <c r="A7" s="238" t="s">
        <v>227</v>
      </c>
      <c r="B7" s="228"/>
      <c r="C7" s="228"/>
      <c r="D7" s="229"/>
      <c r="E7" s="138" t="s">
        <v>226</v>
      </c>
      <c r="F7" s="139" t="s">
        <v>264</v>
      </c>
      <c r="G7" s="139" t="s">
        <v>280</v>
      </c>
      <c r="H7" s="139" t="s">
        <v>265</v>
      </c>
      <c r="I7" s="139" t="s">
        <v>266</v>
      </c>
      <c r="J7" s="139" t="s">
        <v>266</v>
      </c>
    </row>
    <row r="8" spans="1:11" s="127" customFormat="1" x14ac:dyDescent="0.25">
      <c r="A8" s="135"/>
      <c r="B8" s="135"/>
      <c r="C8" s="136"/>
      <c r="D8" s="79" t="s">
        <v>235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</row>
    <row r="9" spans="1:11" ht="25.5" x14ac:dyDescent="0.25">
      <c r="A9" s="13">
        <v>8</v>
      </c>
      <c r="B9" s="13"/>
      <c r="C9" s="13"/>
      <c r="D9" s="13" t="s">
        <v>15</v>
      </c>
      <c r="E9" s="84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</row>
    <row r="10" spans="1:11" x14ac:dyDescent="0.25">
      <c r="A10" s="13"/>
      <c r="B10" s="18">
        <v>84</v>
      </c>
      <c r="C10" s="18"/>
      <c r="D10" s="18" t="s">
        <v>20</v>
      </c>
      <c r="E10" s="10"/>
      <c r="F10" s="11"/>
      <c r="G10" s="11"/>
      <c r="H10" s="11"/>
      <c r="I10" s="11"/>
      <c r="J10" s="132"/>
    </row>
    <row r="11" spans="1:11" x14ac:dyDescent="0.25">
      <c r="A11" s="14"/>
      <c r="B11" s="14"/>
      <c r="C11" s="15"/>
      <c r="D11" s="20"/>
      <c r="E11" s="10"/>
      <c r="F11" s="11"/>
      <c r="G11" s="11"/>
      <c r="H11" s="11"/>
      <c r="I11" s="11"/>
      <c r="J11" s="132"/>
    </row>
    <row r="12" spans="1:11" s="127" customFormat="1" x14ac:dyDescent="0.25">
      <c r="A12" s="135"/>
      <c r="B12" s="135"/>
      <c r="C12" s="136"/>
      <c r="D12" s="79" t="s">
        <v>232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</row>
    <row r="13" spans="1:11" ht="25.5" x14ac:dyDescent="0.25">
      <c r="A13" s="16">
        <v>5</v>
      </c>
      <c r="B13" s="17"/>
      <c r="C13" s="17"/>
      <c r="D13" s="27" t="s">
        <v>16</v>
      </c>
      <c r="E13" s="84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</row>
    <row r="14" spans="1:11" ht="25.5" x14ac:dyDescent="0.25">
      <c r="A14" s="18"/>
      <c r="B14" s="18">
        <v>54</v>
      </c>
      <c r="C14" s="18"/>
      <c r="D14" s="28" t="s">
        <v>21</v>
      </c>
      <c r="E14" s="10"/>
      <c r="F14" s="11"/>
      <c r="G14" s="11"/>
      <c r="H14" s="11"/>
      <c r="I14" s="12"/>
      <c r="J14" s="133"/>
    </row>
  </sheetData>
  <mergeCells count="4">
    <mergeCell ref="A3:I3"/>
    <mergeCell ref="A5:I5"/>
    <mergeCell ref="A1:K1"/>
    <mergeCell ref="A7:D7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A3" sqref="A3:F3"/>
    </sheetView>
  </sheetViews>
  <sheetFormatPr defaultRowHeight="15" x14ac:dyDescent="0.25"/>
  <cols>
    <col min="1" max="1" width="35" style="127" customWidth="1"/>
    <col min="2" max="5" width="25.28515625" style="127" customWidth="1"/>
    <col min="6" max="6" width="15.85546875" style="127" customWidth="1"/>
    <col min="7" max="7" width="15.7109375" style="127" customWidth="1"/>
    <col min="8" max="16384" width="9.140625" style="127"/>
  </cols>
  <sheetData>
    <row r="1" spans="1:10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8" customHeight="1" x14ac:dyDescent="0.25">
      <c r="A2" s="129"/>
      <c r="B2" s="129"/>
      <c r="C2" s="129"/>
      <c r="D2" s="129"/>
      <c r="E2" s="129"/>
      <c r="F2" s="129"/>
      <c r="G2" s="129"/>
    </row>
    <row r="3" spans="1:10" ht="15.75" customHeight="1" x14ac:dyDescent="0.25">
      <c r="A3" s="207" t="s">
        <v>18</v>
      </c>
      <c r="B3" s="207"/>
      <c r="C3" s="207"/>
      <c r="D3" s="207"/>
      <c r="E3" s="207"/>
      <c r="F3" s="207"/>
      <c r="G3" s="172"/>
    </row>
    <row r="4" spans="1:10" ht="18" x14ac:dyDescent="0.25">
      <c r="A4" s="129"/>
      <c r="B4" s="129"/>
      <c r="C4" s="129"/>
      <c r="D4" s="129"/>
      <c r="E4" s="130"/>
      <c r="F4" s="130"/>
      <c r="G4" s="130"/>
    </row>
    <row r="5" spans="1:10" ht="18" customHeight="1" x14ac:dyDescent="0.25">
      <c r="A5" s="207" t="s">
        <v>236</v>
      </c>
      <c r="B5" s="207"/>
      <c r="C5" s="207"/>
      <c r="D5" s="207"/>
      <c r="E5" s="207"/>
      <c r="F5" s="207"/>
      <c r="G5" s="172"/>
    </row>
    <row r="6" spans="1:10" ht="18" x14ac:dyDescent="0.25">
      <c r="A6" s="129"/>
      <c r="B6" s="129"/>
      <c r="C6" s="129"/>
      <c r="D6" s="129"/>
      <c r="E6" s="130"/>
      <c r="F6" s="130"/>
      <c r="G6" s="130"/>
    </row>
    <row r="7" spans="1:10" x14ac:dyDescent="0.25">
      <c r="A7" s="138" t="s">
        <v>227</v>
      </c>
      <c r="B7" s="138" t="s">
        <v>226</v>
      </c>
      <c r="C7" s="139" t="s">
        <v>264</v>
      </c>
      <c r="D7" s="139" t="s">
        <v>280</v>
      </c>
      <c r="E7" s="139" t="s">
        <v>265</v>
      </c>
      <c r="F7" s="139" t="s">
        <v>266</v>
      </c>
      <c r="G7" s="139" t="s">
        <v>266</v>
      </c>
    </row>
    <row r="8" spans="1:10" x14ac:dyDescent="0.25">
      <c r="A8" s="134" t="s">
        <v>235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</row>
    <row r="9" spans="1:10" x14ac:dyDescent="0.25">
      <c r="A9" s="134" t="s">
        <v>234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</row>
    <row r="10" spans="1:10" x14ac:dyDescent="0.25">
      <c r="A10" s="137" t="s">
        <v>233</v>
      </c>
      <c r="B10" s="131"/>
      <c r="C10" s="132"/>
      <c r="D10" s="132"/>
      <c r="E10" s="132"/>
      <c r="F10" s="132"/>
      <c r="G10" s="132"/>
    </row>
    <row r="11" spans="1:10" x14ac:dyDescent="0.25">
      <c r="A11" s="137"/>
      <c r="B11" s="131"/>
      <c r="C11" s="131"/>
      <c r="D11" s="131"/>
      <c r="E11" s="131"/>
      <c r="F11" s="131"/>
      <c r="G11" s="131"/>
    </row>
    <row r="12" spans="1:10" x14ac:dyDescent="0.25">
      <c r="A12" s="134" t="s">
        <v>232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</row>
    <row r="13" spans="1:10" x14ac:dyDescent="0.25">
      <c r="A13" s="140" t="s">
        <v>225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</row>
    <row r="14" spans="1:10" x14ac:dyDescent="0.25">
      <c r="A14" s="136" t="s">
        <v>224</v>
      </c>
      <c r="B14" s="131"/>
      <c r="C14" s="132"/>
      <c r="D14" s="132"/>
      <c r="E14" s="132"/>
      <c r="F14" s="133"/>
      <c r="G14" s="133"/>
    </row>
    <row r="15" spans="1:10" x14ac:dyDescent="0.25">
      <c r="A15" s="140" t="s">
        <v>223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</row>
    <row r="16" spans="1:10" x14ac:dyDescent="0.25">
      <c r="A16" s="136" t="s">
        <v>222</v>
      </c>
      <c r="B16" s="131"/>
      <c r="C16" s="132"/>
      <c r="D16" s="132"/>
      <c r="E16" s="132"/>
      <c r="F16" s="133"/>
      <c r="G16" s="133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8"/>
  <sheetViews>
    <sheetView tabSelected="1" topLeftCell="A523" workbookViewId="0">
      <selection activeCell="A547" sqref="A54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style="127" customWidth="1"/>
    <col min="7" max="8" width="25.28515625" customWidth="1"/>
    <col min="11" max="11" width="10.140625" bestFit="1" customWidth="1"/>
    <col min="12" max="12" width="11.7109375" bestFit="1" customWidth="1"/>
    <col min="13" max="13" width="11.140625" customWidth="1"/>
  </cols>
  <sheetData>
    <row r="1" spans="1:9" s="55" customFormat="1" ht="42" customHeight="1" x14ac:dyDescent="0.25">
      <c r="A1" s="207" t="s">
        <v>283</v>
      </c>
      <c r="B1" s="207"/>
      <c r="C1" s="207"/>
      <c r="D1" s="207"/>
      <c r="E1" s="207"/>
      <c r="F1" s="207"/>
      <c r="G1" s="207"/>
      <c r="H1" s="207"/>
      <c r="I1" s="207"/>
    </row>
    <row r="2" spans="1:9" s="55" customFormat="1" ht="18" x14ac:dyDescent="0.25">
      <c r="A2" s="58"/>
      <c r="B2" s="58"/>
      <c r="C2" s="58"/>
      <c r="D2" s="58"/>
      <c r="E2" s="58"/>
      <c r="F2" s="58"/>
      <c r="G2" s="57"/>
      <c r="H2" s="57"/>
    </row>
    <row r="3" spans="1:9" s="55" customFormat="1" ht="18" customHeight="1" x14ac:dyDescent="0.25">
      <c r="A3" s="259" t="s">
        <v>17</v>
      </c>
      <c r="B3" s="260"/>
      <c r="C3" s="260"/>
      <c r="D3" s="260"/>
      <c r="E3" s="260"/>
      <c r="F3" s="260"/>
      <c r="G3" s="260"/>
      <c r="H3" s="260"/>
    </row>
    <row r="4" spans="1:9" s="55" customFormat="1" ht="18" x14ac:dyDescent="0.25">
      <c r="A4" s="58"/>
      <c r="B4" s="58"/>
      <c r="C4" s="58"/>
      <c r="D4" s="58"/>
      <c r="E4" s="58"/>
      <c r="F4" s="58"/>
      <c r="G4" s="57"/>
      <c r="H4" s="57"/>
    </row>
    <row r="5" spans="1:9" s="55" customFormat="1" x14ac:dyDescent="0.25">
      <c r="A5" s="266" t="s">
        <v>227</v>
      </c>
      <c r="B5" s="267"/>
      <c r="C5" s="267"/>
      <c r="D5" s="229"/>
      <c r="E5" s="56" t="s">
        <v>264</v>
      </c>
      <c r="F5" s="56" t="s">
        <v>280</v>
      </c>
      <c r="G5" s="56" t="s">
        <v>265</v>
      </c>
      <c r="H5" s="56" t="s">
        <v>266</v>
      </c>
    </row>
    <row r="6" spans="1:9" s="55" customFormat="1" ht="10.5" customHeight="1" x14ac:dyDescent="0.25">
      <c r="A6" s="264" t="s">
        <v>267</v>
      </c>
      <c r="B6" s="265"/>
      <c r="C6" s="265"/>
      <c r="D6" s="229"/>
      <c r="E6" s="179" t="s">
        <v>269</v>
      </c>
      <c r="F6" s="179" t="s">
        <v>269</v>
      </c>
      <c r="G6" s="179" t="s">
        <v>270</v>
      </c>
      <c r="H6" s="179" t="s">
        <v>272</v>
      </c>
    </row>
    <row r="7" spans="1:9" s="52" customFormat="1" x14ac:dyDescent="0.25">
      <c r="A7" s="261"/>
      <c r="B7" s="262"/>
      <c r="C7" s="263"/>
      <c r="D7" s="54" t="s">
        <v>92</v>
      </c>
      <c r="E7" s="53">
        <f>E8+E56+E127+E134+E141+E154+E174</f>
        <v>4216166.57</v>
      </c>
      <c r="F7" s="53">
        <f>F8+F56+F127+F134+F141+F154+F174</f>
        <v>4216166.57</v>
      </c>
      <c r="G7" s="53">
        <f>G8+G56+G127+G134+G141+G154+G174</f>
        <v>3967961.2300000004</v>
      </c>
      <c r="H7" s="53">
        <f>G7/F7*100</f>
        <v>94.113009154664411</v>
      </c>
    </row>
    <row r="8" spans="1:9" s="35" customFormat="1" ht="51" x14ac:dyDescent="0.25">
      <c r="A8" s="256" t="s">
        <v>93</v>
      </c>
      <c r="B8" s="257"/>
      <c r="C8" s="258"/>
      <c r="D8" s="44" t="s">
        <v>94</v>
      </c>
      <c r="E8" s="49">
        <f t="shared" ref="E8:F8" si="0">E9+E41+E50</f>
        <v>166913</v>
      </c>
      <c r="F8" s="49">
        <f t="shared" si="0"/>
        <v>166913</v>
      </c>
      <c r="G8" s="49">
        <f t="shared" ref="G8" si="1">G9+G41+G50</f>
        <v>166881.46999999997</v>
      </c>
      <c r="H8" s="49">
        <f t="shared" ref="H8:H12" si="2">G8/F8*100</f>
        <v>99.981109919538909</v>
      </c>
    </row>
    <row r="9" spans="1:9" s="35" customFormat="1" x14ac:dyDescent="0.25">
      <c r="A9" s="250" t="s">
        <v>95</v>
      </c>
      <c r="B9" s="251"/>
      <c r="C9" s="252"/>
      <c r="D9" s="42" t="s">
        <v>8</v>
      </c>
      <c r="E9" s="48">
        <f t="shared" ref="E9:G10" si="3">E10</f>
        <v>116598</v>
      </c>
      <c r="F9" s="48">
        <f t="shared" si="3"/>
        <v>116598</v>
      </c>
      <c r="G9" s="48">
        <f t="shared" si="3"/>
        <v>116566.46999999999</v>
      </c>
      <c r="H9" s="48">
        <f t="shared" si="2"/>
        <v>99.972958369783356</v>
      </c>
    </row>
    <row r="10" spans="1:9" s="35" customFormat="1" x14ac:dyDescent="0.25">
      <c r="A10" s="253" t="s">
        <v>96</v>
      </c>
      <c r="B10" s="254"/>
      <c r="C10" s="255"/>
      <c r="D10" s="43" t="s">
        <v>97</v>
      </c>
      <c r="E10" s="47">
        <f t="shared" si="3"/>
        <v>116598</v>
      </c>
      <c r="F10" s="47">
        <f t="shared" si="3"/>
        <v>116598</v>
      </c>
      <c r="G10" s="47">
        <f t="shared" si="3"/>
        <v>116566.46999999999</v>
      </c>
      <c r="H10" s="47">
        <f t="shared" si="2"/>
        <v>99.972958369783356</v>
      </c>
    </row>
    <row r="11" spans="1:9" s="35" customFormat="1" x14ac:dyDescent="0.25">
      <c r="A11" s="247">
        <v>3</v>
      </c>
      <c r="B11" s="248"/>
      <c r="C11" s="249"/>
      <c r="D11" s="41" t="s">
        <v>9</v>
      </c>
      <c r="E11" s="32">
        <f t="shared" ref="E11:F11" si="4">E12+E35+E38</f>
        <v>116598</v>
      </c>
      <c r="F11" s="32">
        <f t="shared" si="4"/>
        <v>116598</v>
      </c>
      <c r="G11" s="32">
        <f t="shared" ref="G11" si="5">G12+G35+G38</f>
        <v>116566.46999999999</v>
      </c>
      <c r="H11" s="32">
        <f t="shared" si="2"/>
        <v>99.972958369783356</v>
      </c>
    </row>
    <row r="12" spans="1:9" s="35" customFormat="1" x14ac:dyDescent="0.25">
      <c r="A12" s="244">
        <v>32</v>
      </c>
      <c r="B12" s="245"/>
      <c r="C12" s="246"/>
      <c r="D12" s="41" t="s">
        <v>19</v>
      </c>
      <c r="E12" s="32">
        <v>110500</v>
      </c>
      <c r="F12" s="32">
        <v>110646.05</v>
      </c>
      <c r="G12" s="32">
        <f t="shared" ref="G12" si="6">SUM(G13+G17+G22+G29)</f>
        <v>110646.04999999999</v>
      </c>
      <c r="H12" s="32">
        <f t="shared" si="2"/>
        <v>99.999999999999986</v>
      </c>
    </row>
    <row r="13" spans="1:9" s="35" customFormat="1" x14ac:dyDescent="0.25">
      <c r="A13" s="244">
        <v>321</v>
      </c>
      <c r="B13" s="245"/>
      <c r="C13" s="246"/>
      <c r="D13" s="41" t="s">
        <v>50</v>
      </c>
      <c r="E13" s="32"/>
      <c r="F13" s="32"/>
      <c r="G13" s="32">
        <f t="shared" ref="G13" si="7">G14+G15+G16</f>
        <v>9357.5300000000007</v>
      </c>
      <c r="H13" s="32"/>
    </row>
    <row r="14" spans="1:9" x14ac:dyDescent="0.25">
      <c r="A14" s="239">
        <v>3211</v>
      </c>
      <c r="B14" s="242"/>
      <c r="C14" s="243"/>
      <c r="D14" s="45" t="s">
        <v>60</v>
      </c>
      <c r="E14" s="51"/>
      <c r="F14" s="51"/>
      <c r="G14" s="51">
        <v>8462.5300000000007</v>
      </c>
      <c r="H14" s="51"/>
    </row>
    <row r="15" spans="1:9" x14ac:dyDescent="0.25">
      <c r="A15" s="239">
        <v>3213</v>
      </c>
      <c r="B15" s="242"/>
      <c r="C15" s="243"/>
      <c r="D15" s="45" t="s">
        <v>61</v>
      </c>
      <c r="E15" s="51"/>
      <c r="F15" s="51"/>
      <c r="G15" s="51">
        <v>895</v>
      </c>
      <c r="H15" s="51"/>
    </row>
    <row r="16" spans="1:9" ht="25.5" x14ac:dyDescent="0.25">
      <c r="A16" s="239">
        <v>3214</v>
      </c>
      <c r="B16" s="242"/>
      <c r="C16" s="243"/>
      <c r="D16" s="45" t="s">
        <v>62</v>
      </c>
      <c r="E16" s="51"/>
      <c r="F16" s="51"/>
      <c r="G16" s="51">
        <v>0</v>
      </c>
      <c r="H16" s="51"/>
    </row>
    <row r="17" spans="1:13" s="35" customFormat="1" x14ac:dyDescent="0.25">
      <c r="A17" s="244">
        <v>322</v>
      </c>
      <c r="B17" s="245"/>
      <c r="C17" s="246"/>
      <c r="D17" s="41" t="s">
        <v>52</v>
      </c>
      <c r="E17" s="32"/>
      <c r="F17" s="32"/>
      <c r="G17" s="32">
        <f t="shared" ref="G17" si="8">SUM(G18:G21)</f>
        <v>68194.37</v>
      </c>
      <c r="H17" s="32"/>
    </row>
    <row r="18" spans="1:13" ht="25.5" x14ac:dyDescent="0.25">
      <c r="A18" s="239">
        <v>3221</v>
      </c>
      <c r="B18" s="242"/>
      <c r="C18" s="243"/>
      <c r="D18" s="45" t="s">
        <v>98</v>
      </c>
      <c r="E18" s="51"/>
      <c r="F18" s="51"/>
      <c r="G18" s="51">
        <v>21725.1</v>
      </c>
      <c r="H18" s="51"/>
    </row>
    <row r="19" spans="1:13" x14ac:dyDescent="0.25">
      <c r="A19" s="239">
        <v>3223</v>
      </c>
      <c r="B19" s="242"/>
      <c r="C19" s="243"/>
      <c r="D19" s="45" t="s">
        <v>75</v>
      </c>
      <c r="E19" s="51"/>
      <c r="F19" s="51"/>
      <c r="G19" s="51">
        <v>45974.3</v>
      </c>
      <c r="H19" s="51"/>
    </row>
    <row r="20" spans="1:13" x14ac:dyDescent="0.25">
      <c r="A20" s="239">
        <v>3225</v>
      </c>
      <c r="B20" s="242"/>
      <c r="C20" s="243"/>
      <c r="D20" s="45" t="s">
        <v>99</v>
      </c>
      <c r="E20" s="51"/>
      <c r="F20" s="51"/>
      <c r="G20" s="51">
        <v>0</v>
      </c>
      <c r="H20" s="51"/>
    </row>
    <row r="21" spans="1:13" ht="25.5" x14ac:dyDescent="0.25">
      <c r="A21" s="239">
        <v>3227</v>
      </c>
      <c r="B21" s="242"/>
      <c r="C21" s="243"/>
      <c r="D21" s="45" t="s">
        <v>100</v>
      </c>
      <c r="E21" s="51"/>
      <c r="F21" s="51"/>
      <c r="G21" s="51">
        <v>494.97</v>
      </c>
      <c r="H21" s="51"/>
    </row>
    <row r="22" spans="1:13" s="35" customFormat="1" x14ac:dyDescent="0.25">
      <c r="A22" s="244">
        <v>323</v>
      </c>
      <c r="B22" s="245"/>
      <c r="C22" s="246"/>
      <c r="D22" s="41" t="s">
        <v>65</v>
      </c>
      <c r="E22" s="32"/>
      <c r="F22" s="32"/>
      <c r="G22" s="32">
        <f t="shared" ref="G22" si="9">SUM(G23:G28)</f>
        <v>31483.989999999998</v>
      </c>
      <c r="H22" s="32"/>
      <c r="L22"/>
      <c r="M22"/>
    </row>
    <row r="23" spans="1:13" x14ac:dyDescent="0.25">
      <c r="A23" s="239">
        <v>3231</v>
      </c>
      <c r="B23" s="242"/>
      <c r="C23" s="243"/>
      <c r="D23" s="45" t="s">
        <v>101</v>
      </c>
      <c r="E23" s="51"/>
      <c r="F23" s="51"/>
      <c r="G23" s="51">
        <v>3411.96</v>
      </c>
      <c r="H23" s="51"/>
    </row>
    <row r="24" spans="1:13" x14ac:dyDescent="0.25">
      <c r="A24" s="239">
        <v>3234</v>
      </c>
      <c r="B24" s="242"/>
      <c r="C24" s="243"/>
      <c r="D24" s="45" t="s">
        <v>79</v>
      </c>
      <c r="E24" s="51"/>
      <c r="F24" s="51"/>
      <c r="G24" s="51">
        <v>14509.53</v>
      </c>
      <c r="H24" s="51"/>
    </row>
    <row r="25" spans="1:13" x14ac:dyDescent="0.25">
      <c r="A25" s="239">
        <v>3236</v>
      </c>
      <c r="B25" s="242"/>
      <c r="C25" s="243"/>
      <c r="D25" s="45" t="s">
        <v>80</v>
      </c>
      <c r="E25" s="51"/>
      <c r="F25" s="51"/>
      <c r="G25" s="51">
        <v>8600.58</v>
      </c>
      <c r="H25" s="51"/>
      <c r="L25" s="35"/>
      <c r="M25" s="35"/>
    </row>
    <row r="26" spans="1:13" x14ac:dyDescent="0.25">
      <c r="A26" s="239">
        <v>3237</v>
      </c>
      <c r="B26" s="242"/>
      <c r="C26" s="243"/>
      <c r="D26" s="45" t="s">
        <v>66</v>
      </c>
      <c r="E26" s="51"/>
      <c r="F26" s="51"/>
      <c r="G26" s="51">
        <v>499.42</v>
      </c>
      <c r="H26" s="51"/>
      <c r="L26" s="35"/>
      <c r="M26" s="35"/>
    </row>
    <row r="27" spans="1:13" x14ac:dyDescent="0.25">
      <c r="A27" s="239">
        <v>3238</v>
      </c>
      <c r="B27" s="242"/>
      <c r="C27" s="243"/>
      <c r="D27" s="45" t="s">
        <v>81</v>
      </c>
      <c r="E27" s="51"/>
      <c r="F27" s="51"/>
      <c r="G27" s="51">
        <v>3862.91</v>
      </c>
      <c r="H27" s="51"/>
    </row>
    <row r="28" spans="1:13" x14ac:dyDescent="0.25">
      <c r="A28" s="239">
        <v>3239</v>
      </c>
      <c r="B28" s="242"/>
      <c r="C28" s="243"/>
      <c r="D28" s="45" t="s">
        <v>82</v>
      </c>
      <c r="E28" s="51"/>
      <c r="F28" s="51"/>
      <c r="G28" s="51">
        <v>599.59</v>
      </c>
      <c r="H28" s="51"/>
      <c r="L28" s="112"/>
      <c r="M28" s="35"/>
    </row>
    <row r="29" spans="1:13" s="35" customFormat="1" ht="25.5" x14ac:dyDescent="0.25">
      <c r="A29" s="244">
        <v>329</v>
      </c>
      <c r="B29" s="245"/>
      <c r="C29" s="246"/>
      <c r="D29" s="41" t="s">
        <v>55</v>
      </c>
      <c r="E29" s="32"/>
      <c r="F29" s="32"/>
      <c r="G29" s="32">
        <f t="shared" ref="G29" si="10">SUM(G30:G34)</f>
        <v>1610.16</v>
      </c>
      <c r="H29" s="32"/>
    </row>
    <row r="30" spans="1:13" x14ac:dyDescent="0.25">
      <c r="A30" s="239">
        <v>3292</v>
      </c>
      <c r="B30" s="242"/>
      <c r="C30" s="243"/>
      <c r="D30" s="45" t="s">
        <v>102</v>
      </c>
      <c r="E30" s="51"/>
      <c r="F30" s="51"/>
      <c r="G30" s="51">
        <v>828.33</v>
      </c>
      <c r="H30" s="51"/>
    </row>
    <row r="31" spans="1:13" x14ac:dyDescent="0.25">
      <c r="A31" s="239">
        <v>3293</v>
      </c>
      <c r="B31" s="242"/>
      <c r="C31" s="243"/>
      <c r="D31" s="45" t="s">
        <v>91</v>
      </c>
      <c r="E31" s="51"/>
      <c r="F31" s="51"/>
      <c r="G31" s="51">
        <v>0</v>
      </c>
      <c r="H31" s="51"/>
      <c r="L31" s="35"/>
      <c r="M31" s="35"/>
    </row>
    <row r="32" spans="1:13" x14ac:dyDescent="0.25">
      <c r="A32" s="239">
        <v>3294</v>
      </c>
      <c r="B32" s="242"/>
      <c r="C32" s="243"/>
      <c r="D32" s="45" t="s">
        <v>83</v>
      </c>
      <c r="E32" s="51"/>
      <c r="F32" s="51"/>
      <c r="G32" s="51">
        <v>163.09</v>
      </c>
      <c r="H32" s="51"/>
      <c r="L32" s="35"/>
      <c r="M32" s="35"/>
    </row>
    <row r="33" spans="1:13" x14ac:dyDescent="0.25">
      <c r="A33" s="239">
        <v>3295</v>
      </c>
      <c r="B33" s="242"/>
      <c r="C33" s="243"/>
      <c r="D33" s="45" t="s">
        <v>54</v>
      </c>
      <c r="E33" s="51"/>
      <c r="F33" s="51"/>
      <c r="G33" s="51">
        <v>0</v>
      </c>
      <c r="H33" s="51"/>
      <c r="L33" s="35"/>
      <c r="M33" s="35"/>
    </row>
    <row r="34" spans="1:13" ht="25.5" x14ac:dyDescent="0.25">
      <c r="A34" s="239">
        <v>3299</v>
      </c>
      <c r="B34" s="242"/>
      <c r="C34" s="243"/>
      <c r="D34" s="45" t="s">
        <v>55</v>
      </c>
      <c r="E34" s="51"/>
      <c r="F34" s="51"/>
      <c r="G34" s="51">
        <v>618.74</v>
      </c>
      <c r="H34" s="51"/>
      <c r="L34" s="35"/>
      <c r="M34" s="35"/>
    </row>
    <row r="35" spans="1:13" s="35" customFormat="1" x14ac:dyDescent="0.25">
      <c r="A35" s="244">
        <v>34</v>
      </c>
      <c r="B35" s="245"/>
      <c r="C35" s="246"/>
      <c r="D35" s="41" t="s">
        <v>57</v>
      </c>
      <c r="E35" s="32">
        <v>1850</v>
      </c>
      <c r="F35" s="32">
        <v>1757.5</v>
      </c>
      <c r="G35" s="32">
        <f t="shared" ref="G35" si="11">SUM(G36)</f>
        <v>1725.97</v>
      </c>
      <c r="H35" s="32">
        <f>G35/F35*100</f>
        <v>98.205974395448081</v>
      </c>
    </row>
    <row r="36" spans="1:13" s="35" customFormat="1" x14ac:dyDescent="0.25">
      <c r="A36" s="244">
        <v>343</v>
      </c>
      <c r="B36" s="245"/>
      <c r="C36" s="246"/>
      <c r="D36" s="41" t="s">
        <v>58</v>
      </c>
      <c r="E36" s="32"/>
      <c r="F36" s="32"/>
      <c r="G36" s="32">
        <f t="shared" ref="G36" si="12">G37</f>
        <v>1725.97</v>
      </c>
      <c r="H36" s="32"/>
      <c r="L36"/>
      <c r="M36"/>
    </row>
    <row r="37" spans="1:13" ht="25.5" x14ac:dyDescent="0.25">
      <c r="A37" s="239">
        <v>3431</v>
      </c>
      <c r="B37" s="242"/>
      <c r="C37" s="243"/>
      <c r="D37" s="45" t="s">
        <v>84</v>
      </c>
      <c r="E37" s="51"/>
      <c r="F37" s="51"/>
      <c r="G37" s="51">
        <v>1725.97</v>
      </c>
      <c r="H37" s="51"/>
      <c r="L37" s="35"/>
      <c r="M37" s="35"/>
    </row>
    <row r="38" spans="1:13" s="35" customFormat="1" ht="38.25" x14ac:dyDescent="0.25">
      <c r="A38" s="244">
        <v>37</v>
      </c>
      <c r="B38" s="245"/>
      <c r="C38" s="246"/>
      <c r="D38" s="41" t="s">
        <v>103</v>
      </c>
      <c r="E38" s="32">
        <v>4248</v>
      </c>
      <c r="F38" s="32">
        <v>4194.45</v>
      </c>
      <c r="G38" s="32">
        <f t="shared" ref="G38:G39" si="13">G39</f>
        <v>4194.45</v>
      </c>
      <c r="H38" s="32">
        <f>G38/F38*100</f>
        <v>100</v>
      </c>
      <c r="K38" s="112"/>
      <c r="L38"/>
      <c r="M38"/>
    </row>
    <row r="39" spans="1:13" s="35" customFormat="1" ht="25.5" x14ac:dyDescent="0.25">
      <c r="A39" s="244">
        <v>372</v>
      </c>
      <c r="B39" s="245"/>
      <c r="C39" s="246"/>
      <c r="D39" s="41" t="s">
        <v>72</v>
      </c>
      <c r="E39" s="32"/>
      <c r="F39" s="32"/>
      <c r="G39" s="32">
        <f t="shared" si="13"/>
        <v>4194.45</v>
      </c>
      <c r="H39" s="32"/>
      <c r="L39"/>
      <c r="M39"/>
    </row>
    <row r="40" spans="1:13" ht="25.5" x14ac:dyDescent="0.25">
      <c r="A40" s="239">
        <v>3722</v>
      </c>
      <c r="B40" s="242"/>
      <c r="C40" s="243"/>
      <c r="D40" s="45" t="s">
        <v>74</v>
      </c>
      <c r="E40" s="51"/>
      <c r="F40" s="51"/>
      <c r="G40" s="51">
        <v>4194.45</v>
      </c>
      <c r="H40" s="51"/>
      <c r="L40" s="35"/>
      <c r="M40" s="35"/>
    </row>
    <row r="41" spans="1:13" s="35" customFormat="1" ht="38.25" x14ac:dyDescent="0.25">
      <c r="A41" s="250" t="s">
        <v>104</v>
      </c>
      <c r="B41" s="251"/>
      <c r="C41" s="252"/>
      <c r="D41" s="42" t="s">
        <v>105</v>
      </c>
      <c r="E41" s="48">
        <f t="shared" ref="E41:G43" si="14">E42</f>
        <v>27315</v>
      </c>
      <c r="F41" s="48">
        <f t="shared" si="14"/>
        <v>27315</v>
      </c>
      <c r="G41" s="48">
        <f t="shared" si="14"/>
        <v>27315</v>
      </c>
      <c r="H41" s="48">
        <f t="shared" ref="H41:H44" si="15">G41/F41*100</f>
        <v>100</v>
      </c>
    </row>
    <row r="42" spans="1:13" s="35" customFormat="1" x14ac:dyDescent="0.25">
      <c r="A42" s="253" t="s">
        <v>96</v>
      </c>
      <c r="B42" s="254"/>
      <c r="C42" s="255"/>
      <c r="D42" s="43" t="s">
        <v>97</v>
      </c>
      <c r="E42" s="47">
        <f t="shared" si="14"/>
        <v>27315</v>
      </c>
      <c r="F42" s="47">
        <f t="shared" si="14"/>
        <v>27315</v>
      </c>
      <c r="G42" s="47">
        <f t="shared" si="14"/>
        <v>27315</v>
      </c>
      <c r="H42" s="47">
        <f t="shared" si="15"/>
        <v>100</v>
      </c>
    </row>
    <row r="43" spans="1:13" s="35" customFormat="1" x14ac:dyDescent="0.25">
      <c r="A43" s="247">
        <v>3</v>
      </c>
      <c r="B43" s="248"/>
      <c r="C43" s="249"/>
      <c r="D43" s="41" t="s">
        <v>9</v>
      </c>
      <c r="E43" s="32">
        <f t="shared" si="14"/>
        <v>27315</v>
      </c>
      <c r="F43" s="32">
        <f t="shared" si="14"/>
        <v>27315</v>
      </c>
      <c r="G43" s="32">
        <f t="shared" si="14"/>
        <v>27315</v>
      </c>
      <c r="H43" s="32">
        <f t="shared" si="15"/>
        <v>100</v>
      </c>
    </row>
    <row r="44" spans="1:13" s="35" customFormat="1" x14ac:dyDescent="0.25">
      <c r="A44" s="244">
        <v>32</v>
      </c>
      <c r="B44" s="245"/>
      <c r="C44" s="246"/>
      <c r="D44" s="41" t="s">
        <v>19</v>
      </c>
      <c r="E44" s="32">
        <v>27315</v>
      </c>
      <c r="F44" s="32">
        <v>27315</v>
      </c>
      <c r="G44" s="32">
        <f t="shared" ref="G44" si="16">G45+G47</f>
        <v>27315</v>
      </c>
      <c r="H44" s="32">
        <f t="shared" si="15"/>
        <v>100</v>
      </c>
    </row>
    <row r="45" spans="1:13" s="35" customFormat="1" x14ac:dyDescent="0.25">
      <c r="A45" s="244">
        <v>322</v>
      </c>
      <c r="B45" s="245"/>
      <c r="C45" s="246"/>
      <c r="D45" s="41" t="s">
        <v>52</v>
      </c>
      <c r="E45" s="32"/>
      <c r="F45" s="32"/>
      <c r="G45" s="32">
        <f t="shared" ref="G45" si="17">G46</f>
        <v>6459.69</v>
      </c>
      <c r="H45" s="32"/>
      <c r="L45"/>
      <c r="M45"/>
    </row>
    <row r="46" spans="1:13" ht="25.5" x14ac:dyDescent="0.25">
      <c r="A46" s="239">
        <v>3224</v>
      </c>
      <c r="B46" s="242"/>
      <c r="C46" s="243"/>
      <c r="D46" s="45" t="s">
        <v>106</v>
      </c>
      <c r="E46" s="51"/>
      <c r="F46" s="51"/>
      <c r="G46" s="51">
        <v>6459.69</v>
      </c>
      <c r="H46" s="51"/>
      <c r="L46" s="35"/>
      <c r="M46" s="35"/>
    </row>
    <row r="47" spans="1:13" s="35" customFormat="1" x14ac:dyDescent="0.25">
      <c r="A47" s="244">
        <v>323</v>
      </c>
      <c r="B47" s="245"/>
      <c r="C47" s="246"/>
      <c r="D47" s="41" t="s">
        <v>65</v>
      </c>
      <c r="E47" s="32"/>
      <c r="F47" s="32"/>
      <c r="G47" s="32">
        <f t="shared" ref="G47" si="18">G48+G49</f>
        <v>20855.310000000001</v>
      </c>
      <c r="H47" s="32"/>
    </row>
    <row r="48" spans="1:13" ht="25.5" x14ac:dyDescent="0.25">
      <c r="A48" s="239">
        <v>3232</v>
      </c>
      <c r="B48" s="242"/>
      <c r="C48" s="243"/>
      <c r="D48" s="45" t="s">
        <v>107</v>
      </c>
      <c r="E48" s="51"/>
      <c r="F48" s="51"/>
      <c r="G48" s="51">
        <v>19044.91</v>
      </c>
      <c r="H48" s="51"/>
      <c r="L48" s="35"/>
      <c r="M48" s="35"/>
    </row>
    <row r="49" spans="1:13" x14ac:dyDescent="0.25">
      <c r="A49" s="239">
        <v>3237</v>
      </c>
      <c r="B49" s="242"/>
      <c r="C49" s="243"/>
      <c r="D49" s="45" t="s">
        <v>66</v>
      </c>
      <c r="E49" s="51"/>
      <c r="F49" s="51"/>
      <c r="G49" s="51">
        <v>1810.4</v>
      </c>
      <c r="H49" s="51"/>
      <c r="L49" s="35"/>
      <c r="M49" s="35"/>
    </row>
    <row r="50" spans="1:13" s="35" customFormat="1" x14ac:dyDescent="0.25">
      <c r="A50" s="250" t="s">
        <v>108</v>
      </c>
      <c r="B50" s="251"/>
      <c r="C50" s="252"/>
      <c r="D50" s="42" t="s">
        <v>109</v>
      </c>
      <c r="E50" s="48">
        <f t="shared" ref="E50:G54" si="19">E51</f>
        <v>23000</v>
      </c>
      <c r="F50" s="48">
        <f t="shared" si="19"/>
        <v>23000</v>
      </c>
      <c r="G50" s="48">
        <f t="shared" si="19"/>
        <v>23000</v>
      </c>
      <c r="H50" s="48">
        <f t="shared" ref="H50:H53" si="20">G50/F50*100</f>
        <v>100</v>
      </c>
    </row>
    <row r="51" spans="1:13" s="35" customFormat="1" x14ac:dyDescent="0.25">
      <c r="A51" s="253" t="s">
        <v>96</v>
      </c>
      <c r="B51" s="254"/>
      <c r="C51" s="255"/>
      <c r="D51" s="43" t="s">
        <v>97</v>
      </c>
      <c r="E51" s="47">
        <f t="shared" si="19"/>
        <v>23000</v>
      </c>
      <c r="F51" s="47">
        <f t="shared" si="19"/>
        <v>23000</v>
      </c>
      <c r="G51" s="47">
        <f t="shared" si="19"/>
        <v>23000</v>
      </c>
      <c r="H51" s="47">
        <f t="shared" si="20"/>
        <v>100</v>
      </c>
    </row>
    <row r="52" spans="1:13" s="35" customFormat="1" x14ac:dyDescent="0.25">
      <c r="A52" s="247">
        <v>3</v>
      </c>
      <c r="B52" s="248"/>
      <c r="C52" s="249"/>
      <c r="D52" s="41" t="s">
        <v>9</v>
      </c>
      <c r="E52" s="32">
        <f t="shared" si="19"/>
        <v>23000</v>
      </c>
      <c r="F52" s="32">
        <f t="shared" si="19"/>
        <v>23000</v>
      </c>
      <c r="G52" s="32">
        <f t="shared" si="19"/>
        <v>23000</v>
      </c>
      <c r="H52" s="32">
        <f t="shared" si="20"/>
        <v>100</v>
      </c>
      <c r="L52"/>
      <c r="M52"/>
    </row>
    <row r="53" spans="1:13" s="35" customFormat="1" x14ac:dyDescent="0.25">
      <c r="A53" s="244">
        <v>32</v>
      </c>
      <c r="B53" s="245"/>
      <c r="C53" s="246"/>
      <c r="D53" s="41" t="s">
        <v>19</v>
      </c>
      <c r="E53" s="32">
        <v>23000</v>
      </c>
      <c r="F53" s="32">
        <v>23000</v>
      </c>
      <c r="G53" s="32">
        <f t="shared" si="19"/>
        <v>23000</v>
      </c>
      <c r="H53" s="32">
        <f t="shared" si="20"/>
        <v>100</v>
      </c>
    </row>
    <row r="54" spans="1:13" s="35" customFormat="1" x14ac:dyDescent="0.25">
      <c r="A54" s="244">
        <v>322</v>
      </c>
      <c r="B54" s="245"/>
      <c r="C54" s="246"/>
      <c r="D54" s="41" t="s">
        <v>52</v>
      </c>
      <c r="E54" s="32"/>
      <c r="F54" s="32"/>
      <c r="G54" s="32">
        <f t="shared" si="19"/>
        <v>23000</v>
      </c>
      <c r="H54" s="32"/>
      <c r="L54"/>
      <c r="M54"/>
    </row>
    <row r="55" spans="1:13" x14ac:dyDescent="0.25">
      <c r="A55" s="239">
        <v>3223</v>
      </c>
      <c r="B55" s="242"/>
      <c r="C55" s="243"/>
      <c r="D55" s="45" t="s">
        <v>75</v>
      </c>
      <c r="E55" s="51"/>
      <c r="F55" s="51"/>
      <c r="G55" s="51">
        <v>23000</v>
      </c>
      <c r="H55" s="50"/>
      <c r="L55" s="113"/>
      <c r="M55" s="113"/>
    </row>
    <row r="56" spans="1:13" s="35" customFormat="1" ht="25.5" x14ac:dyDescent="0.25">
      <c r="A56" s="256" t="s">
        <v>93</v>
      </c>
      <c r="B56" s="257"/>
      <c r="C56" s="258"/>
      <c r="D56" s="44" t="s">
        <v>110</v>
      </c>
      <c r="E56" s="49">
        <f>E57+E68+E75+E81+E87+E93+E99+E113</f>
        <v>78408.84</v>
      </c>
      <c r="F56" s="49">
        <f>F57+F68+F75+F81+F87+F93+F99+F113</f>
        <v>78408.84</v>
      </c>
      <c r="G56" s="49">
        <f t="shared" ref="G56" si="21">G57+G68+G75+G81+G87+G93+G99+G113</f>
        <v>78708.840000000011</v>
      </c>
      <c r="H56" s="49">
        <f t="shared" ref="H56:H60" si="22">G56/F56*100</f>
        <v>100.38260992000394</v>
      </c>
    </row>
    <row r="57" spans="1:13" s="35" customFormat="1" x14ac:dyDescent="0.25">
      <c r="A57" s="250" t="s">
        <v>111</v>
      </c>
      <c r="B57" s="251"/>
      <c r="C57" s="252"/>
      <c r="D57" s="42" t="s">
        <v>112</v>
      </c>
      <c r="E57" s="48">
        <f t="shared" ref="E57:G59" si="23">E58</f>
        <v>1332</v>
      </c>
      <c r="F57" s="48">
        <f t="shared" si="23"/>
        <v>1332</v>
      </c>
      <c r="G57" s="48">
        <f t="shared" si="23"/>
        <v>1332</v>
      </c>
      <c r="H57" s="48">
        <f t="shared" si="22"/>
        <v>100</v>
      </c>
      <c r="L57" s="112"/>
      <c r="M57" s="112"/>
    </row>
    <row r="58" spans="1:13" s="35" customFormat="1" x14ac:dyDescent="0.25">
      <c r="A58" s="253" t="s">
        <v>96</v>
      </c>
      <c r="B58" s="254"/>
      <c r="C58" s="255"/>
      <c r="D58" s="43" t="s">
        <v>97</v>
      </c>
      <c r="E58" s="47">
        <f t="shared" si="23"/>
        <v>1332</v>
      </c>
      <c r="F58" s="47">
        <f t="shared" si="23"/>
        <v>1332</v>
      </c>
      <c r="G58" s="47">
        <f t="shared" si="23"/>
        <v>1332</v>
      </c>
      <c r="H58" s="47">
        <f t="shared" si="22"/>
        <v>100</v>
      </c>
    </row>
    <row r="59" spans="1:13" s="35" customFormat="1" x14ac:dyDescent="0.25">
      <c r="A59" s="247">
        <v>3</v>
      </c>
      <c r="B59" s="248"/>
      <c r="C59" s="249"/>
      <c r="D59" s="41" t="s">
        <v>9</v>
      </c>
      <c r="E59" s="32">
        <f t="shared" si="23"/>
        <v>1332</v>
      </c>
      <c r="F59" s="32">
        <f t="shared" si="23"/>
        <v>1332</v>
      </c>
      <c r="G59" s="32">
        <f t="shared" si="23"/>
        <v>1332</v>
      </c>
      <c r="H59" s="32">
        <f t="shared" si="22"/>
        <v>100</v>
      </c>
    </row>
    <row r="60" spans="1:13" s="35" customFormat="1" x14ac:dyDescent="0.25">
      <c r="A60" s="244">
        <v>32</v>
      </c>
      <c r="B60" s="245"/>
      <c r="C60" s="246"/>
      <c r="D60" s="41" t="s">
        <v>19</v>
      </c>
      <c r="E60" s="32">
        <v>1332</v>
      </c>
      <c r="F60" s="32">
        <v>1332</v>
      </c>
      <c r="G60" s="32">
        <f t="shared" ref="G60" si="24">G61+G64+G66</f>
        <v>1332</v>
      </c>
      <c r="H60" s="32">
        <f t="shared" si="22"/>
        <v>100</v>
      </c>
    </row>
    <row r="61" spans="1:13" s="35" customFormat="1" x14ac:dyDescent="0.25">
      <c r="A61" s="244">
        <v>321</v>
      </c>
      <c r="B61" s="245"/>
      <c r="C61" s="246"/>
      <c r="D61" s="41" t="s">
        <v>50</v>
      </c>
      <c r="E61" s="32"/>
      <c r="F61" s="32"/>
      <c r="G61" s="32">
        <f t="shared" ref="G61" si="25">G62+G63</f>
        <v>880.34</v>
      </c>
      <c r="H61" s="32"/>
    </row>
    <row r="62" spans="1:13" x14ac:dyDescent="0.25">
      <c r="A62" s="239">
        <v>3211</v>
      </c>
      <c r="B62" s="242"/>
      <c r="C62" s="243"/>
      <c r="D62" s="45" t="s">
        <v>60</v>
      </c>
      <c r="E62" s="51"/>
      <c r="F62" s="51"/>
      <c r="G62" s="51">
        <v>689.2</v>
      </c>
      <c r="H62" s="51"/>
    </row>
    <row r="63" spans="1:13" x14ac:dyDescent="0.25">
      <c r="A63" s="239">
        <v>3213</v>
      </c>
      <c r="B63" s="242"/>
      <c r="C63" s="243"/>
      <c r="D63" s="45" t="s">
        <v>61</v>
      </c>
      <c r="E63" s="51"/>
      <c r="F63" s="51"/>
      <c r="G63" s="51">
        <v>191.14</v>
      </c>
      <c r="H63" s="50"/>
    </row>
    <row r="64" spans="1:13" s="35" customFormat="1" x14ac:dyDescent="0.25">
      <c r="A64" s="244">
        <v>323</v>
      </c>
      <c r="B64" s="245"/>
      <c r="C64" s="246"/>
      <c r="D64" s="41" t="s">
        <v>65</v>
      </c>
      <c r="E64" s="32"/>
      <c r="F64" s="32"/>
      <c r="G64" s="32">
        <f t="shared" ref="G64" si="26">G65</f>
        <v>289.24</v>
      </c>
      <c r="H64" s="32"/>
    </row>
    <row r="65" spans="1:8" x14ac:dyDescent="0.25">
      <c r="A65" s="239">
        <v>3237</v>
      </c>
      <c r="B65" s="242"/>
      <c r="C65" s="243"/>
      <c r="D65" s="45" t="s">
        <v>66</v>
      </c>
      <c r="E65" s="51"/>
      <c r="F65" s="51"/>
      <c r="G65" s="51">
        <v>289.24</v>
      </c>
      <c r="H65" s="51"/>
    </row>
    <row r="66" spans="1:8" s="35" customFormat="1" ht="25.5" x14ac:dyDescent="0.25">
      <c r="A66" s="244">
        <v>329</v>
      </c>
      <c r="B66" s="245"/>
      <c r="C66" s="246"/>
      <c r="D66" s="41" t="s">
        <v>55</v>
      </c>
      <c r="E66" s="32"/>
      <c r="F66" s="32"/>
      <c r="G66" s="32">
        <f t="shared" ref="G66" si="27">G67</f>
        <v>162.41999999999999</v>
      </c>
      <c r="H66" s="32"/>
    </row>
    <row r="67" spans="1:8" ht="25.5" x14ac:dyDescent="0.25">
      <c r="A67" s="239">
        <v>3299</v>
      </c>
      <c r="B67" s="242"/>
      <c r="C67" s="243"/>
      <c r="D67" s="45" t="s">
        <v>55</v>
      </c>
      <c r="E67" s="51"/>
      <c r="F67" s="51"/>
      <c r="G67" s="51">
        <v>162.41999999999999</v>
      </c>
      <c r="H67" s="51"/>
    </row>
    <row r="68" spans="1:8" s="35" customFormat="1" x14ac:dyDescent="0.25">
      <c r="A68" s="250" t="s">
        <v>113</v>
      </c>
      <c r="B68" s="251"/>
      <c r="C68" s="252"/>
      <c r="D68" s="42" t="s">
        <v>114</v>
      </c>
      <c r="E68" s="48">
        <f t="shared" ref="E68:G71" si="28">E69</f>
        <v>3198.41</v>
      </c>
      <c r="F68" s="48">
        <f t="shared" si="28"/>
        <v>3198.41</v>
      </c>
      <c r="G68" s="48">
        <f t="shared" si="28"/>
        <v>3198.41</v>
      </c>
      <c r="H68" s="48">
        <f t="shared" ref="H68:H71" si="29">G68/F68*100</f>
        <v>100</v>
      </c>
    </row>
    <row r="69" spans="1:8" s="35" customFormat="1" x14ac:dyDescent="0.25">
      <c r="A69" s="253" t="s">
        <v>96</v>
      </c>
      <c r="B69" s="254"/>
      <c r="C69" s="255"/>
      <c r="D69" s="43" t="s">
        <v>97</v>
      </c>
      <c r="E69" s="47">
        <f t="shared" si="28"/>
        <v>3198.41</v>
      </c>
      <c r="F69" s="47">
        <f t="shared" si="28"/>
        <v>3198.41</v>
      </c>
      <c r="G69" s="47">
        <f t="shared" si="28"/>
        <v>3198.41</v>
      </c>
      <c r="H69" s="47">
        <f t="shared" si="29"/>
        <v>100</v>
      </c>
    </row>
    <row r="70" spans="1:8" s="35" customFormat="1" x14ac:dyDescent="0.25">
      <c r="A70" s="247">
        <v>3</v>
      </c>
      <c r="B70" s="248"/>
      <c r="C70" s="249"/>
      <c r="D70" s="41" t="s">
        <v>9</v>
      </c>
      <c r="E70" s="32">
        <f t="shared" si="28"/>
        <v>3198.41</v>
      </c>
      <c r="F70" s="32">
        <f t="shared" si="28"/>
        <v>3198.41</v>
      </c>
      <c r="G70" s="32">
        <f t="shared" si="28"/>
        <v>3198.41</v>
      </c>
      <c r="H70" s="32">
        <f t="shared" si="29"/>
        <v>100</v>
      </c>
    </row>
    <row r="71" spans="1:8" s="35" customFormat="1" x14ac:dyDescent="0.25">
      <c r="A71" s="244">
        <v>32</v>
      </c>
      <c r="B71" s="245"/>
      <c r="C71" s="246"/>
      <c r="D71" s="41" t="s">
        <v>19</v>
      </c>
      <c r="E71" s="32">
        <v>3198.41</v>
      </c>
      <c r="F71" s="32">
        <v>3198.41</v>
      </c>
      <c r="G71" s="32">
        <f t="shared" si="28"/>
        <v>3198.41</v>
      </c>
      <c r="H71" s="32">
        <f t="shared" si="29"/>
        <v>100</v>
      </c>
    </row>
    <row r="72" spans="1:8" s="35" customFormat="1" ht="25.5" x14ac:dyDescent="0.25">
      <c r="A72" s="244">
        <v>329</v>
      </c>
      <c r="B72" s="245"/>
      <c r="C72" s="246"/>
      <c r="D72" s="41" t="s">
        <v>55</v>
      </c>
      <c r="E72" s="32"/>
      <c r="F72" s="32"/>
      <c r="G72" s="32">
        <f t="shared" ref="G72" si="30">SUM(G73:G74)</f>
        <v>3198.41</v>
      </c>
      <c r="H72" s="32"/>
    </row>
    <row r="73" spans="1:8" ht="25.5" x14ac:dyDescent="0.25">
      <c r="A73" s="239">
        <v>3291</v>
      </c>
      <c r="B73" s="242"/>
      <c r="C73" s="243"/>
      <c r="D73" s="45" t="s">
        <v>115</v>
      </c>
      <c r="E73" s="51"/>
      <c r="F73" s="51"/>
      <c r="G73" s="51">
        <v>819.12</v>
      </c>
      <c r="H73" s="51"/>
    </row>
    <row r="74" spans="1:8" ht="25.5" x14ac:dyDescent="0.25">
      <c r="A74" s="239">
        <v>3299</v>
      </c>
      <c r="B74" s="242"/>
      <c r="C74" s="243"/>
      <c r="D74" s="45" t="s">
        <v>55</v>
      </c>
      <c r="E74" s="51"/>
      <c r="F74" s="51"/>
      <c r="G74" s="51">
        <v>2379.29</v>
      </c>
      <c r="H74" s="51"/>
    </row>
    <row r="75" spans="1:8" s="35" customFormat="1" x14ac:dyDescent="0.25">
      <c r="A75" s="250" t="s">
        <v>116</v>
      </c>
      <c r="B75" s="251"/>
      <c r="C75" s="252"/>
      <c r="D75" s="42" t="s">
        <v>117</v>
      </c>
      <c r="E75" s="48">
        <f t="shared" ref="E75:G79" si="31">E76</f>
        <v>398.17</v>
      </c>
      <c r="F75" s="48">
        <f t="shared" si="31"/>
        <v>398.17</v>
      </c>
      <c r="G75" s="48">
        <f t="shared" si="31"/>
        <v>398.17</v>
      </c>
      <c r="H75" s="48">
        <f t="shared" ref="H75:H78" si="32">G75/F75*100</f>
        <v>100</v>
      </c>
    </row>
    <row r="76" spans="1:8" s="35" customFormat="1" x14ac:dyDescent="0.25">
      <c r="A76" s="253" t="s">
        <v>96</v>
      </c>
      <c r="B76" s="254"/>
      <c r="C76" s="255"/>
      <c r="D76" s="43" t="s">
        <v>97</v>
      </c>
      <c r="E76" s="47">
        <f t="shared" si="31"/>
        <v>398.17</v>
      </c>
      <c r="F76" s="47">
        <f t="shared" si="31"/>
        <v>398.17</v>
      </c>
      <c r="G76" s="47">
        <f t="shared" si="31"/>
        <v>398.17</v>
      </c>
      <c r="H76" s="47">
        <f t="shared" si="32"/>
        <v>100</v>
      </c>
    </row>
    <row r="77" spans="1:8" s="35" customFormat="1" x14ac:dyDescent="0.25">
      <c r="A77" s="247">
        <v>3</v>
      </c>
      <c r="B77" s="248"/>
      <c r="C77" s="249"/>
      <c r="D77" s="41" t="s">
        <v>9</v>
      </c>
      <c r="E77" s="32">
        <f t="shared" si="31"/>
        <v>398.17</v>
      </c>
      <c r="F77" s="32">
        <f t="shared" si="31"/>
        <v>398.17</v>
      </c>
      <c r="G77" s="32">
        <f t="shared" si="31"/>
        <v>398.17</v>
      </c>
      <c r="H77" s="32">
        <f t="shared" si="32"/>
        <v>100</v>
      </c>
    </row>
    <row r="78" spans="1:8" s="35" customFormat="1" x14ac:dyDescent="0.25">
      <c r="A78" s="244">
        <v>32</v>
      </c>
      <c r="B78" s="245"/>
      <c r="C78" s="246"/>
      <c r="D78" s="41" t="s">
        <v>19</v>
      </c>
      <c r="E78" s="32">
        <v>398.17</v>
      </c>
      <c r="F78" s="32">
        <v>398.17</v>
      </c>
      <c r="G78" s="32">
        <f t="shared" si="31"/>
        <v>398.17</v>
      </c>
      <c r="H78" s="32">
        <f t="shared" si="32"/>
        <v>100</v>
      </c>
    </row>
    <row r="79" spans="1:8" s="35" customFormat="1" ht="25.5" x14ac:dyDescent="0.25">
      <c r="A79" s="244">
        <v>329</v>
      </c>
      <c r="B79" s="245"/>
      <c r="C79" s="246"/>
      <c r="D79" s="41" t="s">
        <v>55</v>
      </c>
      <c r="E79" s="32"/>
      <c r="F79" s="32"/>
      <c r="G79" s="32">
        <f t="shared" si="31"/>
        <v>398.17</v>
      </c>
      <c r="H79" s="32"/>
    </row>
    <row r="80" spans="1:8" ht="25.5" x14ac:dyDescent="0.25">
      <c r="A80" s="239">
        <v>3299</v>
      </c>
      <c r="B80" s="242"/>
      <c r="C80" s="243"/>
      <c r="D80" s="45" t="s">
        <v>55</v>
      </c>
      <c r="E80" s="51"/>
      <c r="F80" s="51"/>
      <c r="G80" s="51">
        <v>398.17</v>
      </c>
      <c r="H80" s="51"/>
    </row>
    <row r="81" spans="1:8" s="35" customFormat="1" ht="25.5" x14ac:dyDescent="0.25">
      <c r="A81" s="250" t="s">
        <v>118</v>
      </c>
      <c r="B81" s="251"/>
      <c r="C81" s="252"/>
      <c r="D81" s="42" t="s">
        <v>119</v>
      </c>
      <c r="E81" s="48">
        <f t="shared" ref="E81:G85" si="33">E82</f>
        <v>6500</v>
      </c>
      <c r="F81" s="48">
        <f t="shared" si="33"/>
        <v>6500</v>
      </c>
      <c r="G81" s="48">
        <f t="shared" si="33"/>
        <v>6500</v>
      </c>
      <c r="H81" s="48">
        <f t="shared" ref="H81:H84" si="34">G81/F81*100</f>
        <v>100</v>
      </c>
    </row>
    <row r="82" spans="1:8" s="35" customFormat="1" x14ac:dyDescent="0.25">
      <c r="A82" s="253" t="s">
        <v>96</v>
      </c>
      <c r="B82" s="254"/>
      <c r="C82" s="255"/>
      <c r="D82" s="43" t="s">
        <v>97</v>
      </c>
      <c r="E82" s="47">
        <f t="shared" si="33"/>
        <v>6500</v>
      </c>
      <c r="F82" s="47">
        <f t="shared" si="33"/>
        <v>6500</v>
      </c>
      <c r="G82" s="47">
        <f t="shared" si="33"/>
        <v>6500</v>
      </c>
      <c r="H82" s="47">
        <f t="shared" si="34"/>
        <v>100</v>
      </c>
    </row>
    <row r="83" spans="1:8" s="35" customFormat="1" x14ac:dyDescent="0.25">
      <c r="A83" s="247">
        <v>3</v>
      </c>
      <c r="B83" s="248"/>
      <c r="C83" s="249"/>
      <c r="D83" s="41" t="s">
        <v>9</v>
      </c>
      <c r="E83" s="32">
        <f t="shared" si="33"/>
        <v>6500</v>
      </c>
      <c r="F83" s="32">
        <f t="shared" si="33"/>
        <v>6500</v>
      </c>
      <c r="G83" s="32">
        <f t="shared" si="33"/>
        <v>6500</v>
      </c>
      <c r="H83" s="32">
        <f t="shared" si="34"/>
        <v>100</v>
      </c>
    </row>
    <row r="84" spans="1:8" s="35" customFormat="1" x14ac:dyDescent="0.25">
      <c r="A84" s="244">
        <v>32</v>
      </c>
      <c r="B84" s="245"/>
      <c r="C84" s="246"/>
      <c r="D84" s="41" t="s">
        <v>19</v>
      </c>
      <c r="E84" s="32">
        <v>6500</v>
      </c>
      <c r="F84" s="32">
        <v>6500</v>
      </c>
      <c r="G84" s="32">
        <f t="shared" si="33"/>
        <v>6500</v>
      </c>
      <c r="H84" s="32">
        <f t="shared" si="34"/>
        <v>100</v>
      </c>
    </row>
    <row r="85" spans="1:8" s="35" customFormat="1" ht="25.5" x14ac:dyDescent="0.25">
      <c r="A85" s="244">
        <v>329</v>
      </c>
      <c r="B85" s="245"/>
      <c r="C85" s="246"/>
      <c r="D85" s="41" t="s">
        <v>55</v>
      </c>
      <c r="E85" s="32"/>
      <c r="F85" s="32"/>
      <c r="G85" s="32">
        <f t="shared" si="33"/>
        <v>6500</v>
      </c>
      <c r="H85" s="32"/>
    </row>
    <row r="86" spans="1:8" ht="25.5" x14ac:dyDescent="0.25">
      <c r="A86" s="239">
        <v>3299</v>
      </c>
      <c r="B86" s="242"/>
      <c r="C86" s="243"/>
      <c r="D86" s="45" t="s">
        <v>55</v>
      </c>
      <c r="E86" s="51"/>
      <c r="F86" s="51"/>
      <c r="G86" s="51">
        <v>6500</v>
      </c>
      <c r="H86" s="50"/>
    </row>
    <row r="87" spans="1:8" s="35" customFormat="1" ht="25.5" x14ac:dyDescent="0.25">
      <c r="A87" s="250" t="s">
        <v>273</v>
      </c>
      <c r="B87" s="251"/>
      <c r="C87" s="252"/>
      <c r="D87" s="177" t="s">
        <v>274</v>
      </c>
      <c r="E87" s="48">
        <f t="shared" ref="E87:G91" si="35">E88</f>
        <v>100</v>
      </c>
      <c r="F87" s="48">
        <f t="shared" si="35"/>
        <v>100</v>
      </c>
      <c r="G87" s="48">
        <f t="shared" si="35"/>
        <v>100</v>
      </c>
      <c r="H87" s="48">
        <f t="shared" ref="H87:H90" si="36">G87/F87*100</f>
        <v>100</v>
      </c>
    </row>
    <row r="88" spans="1:8" s="35" customFormat="1" x14ac:dyDescent="0.25">
      <c r="A88" s="253" t="s">
        <v>96</v>
      </c>
      <c r="B88" s="254"/>
      <c r="C88" s="255"/>
      <c r="D88" s="178" t="s">
        <v>97</v>
      </c>
      <c r="E88" s="47">
        <f t="shared" si="35"/>
        <v>100</v>
      </c>
      <c r="F88" s="47">
        <f t="shared" si="35"/>
        <v>100</v>
      </c>
      <c r="G88" s="47">
        <f t="shared" si="35"/>
        <v>100</v>
      </c>
      <c r="H88" s="47">
        <f t="shared" si="36"/>
        <v>100</v>
      </c>
    </row>
    <row r="89" spans="1:8" s="35" customFormat="1" x14ac:dyDescent="0.25">
      <c r="A89" s="247">
        <v>3</v>
      </c>
      <c r="B89" s="248"/>
      <c r="C89" s="249"/>
      <c r="D89" s="176" t="s">
        <v>9</v>
      </c>
      <c r="E89" s="32">
        <f t="shared" si="35"/>
        <v>100</v>
      </c>
      <c r="F89" s="32">
        <f t="shared" si="35"/>
        <v>100</v>
      </c>
      <c r="G89" s="32">
        <f t="shared" si="35"/>
        <v>100</v>
      </c>
      <c r="H89" s="32">
        <f t="shared" si="36"/>
        <v>100</v>
      </c>
    </row>
    <row r="90" spans="1:8" s="35" customFormat="1" x14ac:dyDescent="0.25">
      <c r="A90" s="244">
        <v>32</v>
      </c>
      <c r="B90" s="245"/>
      <c r="C90" s="246"/>
      <c r="D90" s="176" t="s">
        <v>19</v>
      </c>
      <c r="E90" s="32">
        <v>100</v>
      </c>
      <c r="F90" s="32">
        <v>100</v>
      </c>
      <c r="G90" s="32">
        <f t="shared" si="35"/>
        <v>100</v>
      </c>
      <c r="H90" s="32">
        <f t="shared" si="36"/>
        <v>100</v>
      </c>
    </row>
    <row r="91" spans="1:8" s="35" customFormat="1" x14ac:dyDescent="0.25">
      <c r="A91" s="244">
        <v>323</v>
      </c>
      <c r="B91" s="245"/>
      <c r="C91" s="246"/>
      <c r="D91" s="176" t="s">
        <v>65</v>
      </c>
      <c r="E91" s="32"/>
      <c r="F91" s="32"/>
      <c r="G91" s="32">
        <f t="shared" si="35"/>
        <v>100</v>
      </c>
      <c r="H91" s="32"/>
    </row>
    <row r="92" spans="1:8" s="127" customFormat="1" x14ac:dyDescent="0.25">
      <c r="A92" s="239">
        <v>3237</v>
      </c>
      <c r="B92" s="242"/>
      <c r="C92" s="243"/>
      <c r="D92" s="45" t="s">
        <v>66</v>
      </c>
      <c r="E92" s="51"/>
      <c r="F92" s="51"/>
      <c r="G92" s="51">
        <v>100</v>
      </c>
      <c r="H92" s="51"/>
    </row>
    <row r="93" spans="1:8" s="35" customFormat="1" x14ac:dyDescent="0.25">
      <c r="A93" s="250" t="s">
        <v>120</v>
      </c>
      <c r="B93" s="251"/>
      <c r="C93" s="252"/>
      <c r="D93" s="42" t="s">
        <v>121</v>
      </c>
      <c r="E93" s="48">
        <f t="shared" ref="E93:G97" si="37">E94</f>
        <v>530.88</v>
      </c>
      <c r="F93" s="48">
        <f t="shared" si="37"/>
        <v>530.88</v>
      </c>
      <c r="G93" s="48">
        <f t="shared" si="37"/>
        <v>530.88</v>
      </c>
      <c r="H93" s="48">
        <f t="shared" ref="H93:H96" si="38">G93/F93*100</f>
        <v>100</v>
      </c>
    </row>
    <row r="94" spans="1:8" s="35" customFormat="1" x14ac:dyDescent="0.25">
      <c r="A94" s="253" t="s">
        <v>96</v>
      </c>
      <c r="B94" s="254"/>
      <c r="C94" s="255"/>
      <c r="D94" s="43" t="s">
        <v>97</v>
      </c>
      <c r="E94" s="47">
        <f t="shared" si="37"/>
        <v>530.88</v>
      </c>
      <c r="F94" s="47">
        <f t="shared" si="37"/>
        <v>530.88</v>
      </c>
      <c r="G94" s="47">
        <f t="shared" si="37"/>
        <v>530.88</v>
      </c>
      <c r="H94" s="47">
        <f t="shared" si="38"/>
        <v>100</v>
      </c>
    </row>
    <row r="95" spans="1:8" s="35" customFormat="1" x14ac:dyDescent="0.25">
      <c r="A95" s="247">
        <v>3</v>
      </c>
      <c r="B95" s="248"/>
      <c r="C95" s="249"/>
      <c r="D95" s="41" t="s">
        <v>9</v>
      </c>
      <c r="E95" s="32">
        <f t="shared" si="37"/>
        <v>530.88</v>
      </c>
      <c r="F95" s="32">
        <f t="shared" si="37"/>
        <v>530.88</v>
      </c>
      <c r="G95" s="32">
        <f t="shared" si="37"/>
        <v>530.88</v>
      </c>
      <c r="H95" s="32">
        <f t="shared" si="38"/>
        <v>100</v>
      </c>
    </row>
    <row r="96" spans="1:8" s="35" customFormat="1" x14ac:dyDescent="0.25">
      <c r="A96" s="244">
        <v>32</v>
      </c>
      <c r="B96" s="245"/>
      <c r="C96" s="246"/>
      <c r="D96" s="41" t="s">
        <v>19</v>
      </c>
      <c r="E96" s="32">
        <v>530.88</v>
      </c>
      <c r="F96" s="32">
        <v>530.88</v>
      </c>
      <c r="G96" s="32">
        <f t="shared" si="37"/>
        <v>530.88</v>
      </c>
      <c r="H96" s="32">
        <f t="shared" si="38"/>
        <v>100</v>
      </c>
    </row>
    <row r="97" spans="1:8" s="35" customFormat="1" x14ac:dyDescent="0.25">
      <c r="A97" s="244">
        <v>323</v>
      </c>
      <c r="B97" s="245"/>
      <c r="C97" s="246"/>
      <c r="D97" s="122" t="s">
        <v>65</v>
      </c>
      <c r="E97" s="32"/>
      <c r="F97" s="32"/>
      <c r="G97" s="32">
        <f t="shared" si="37"/>
        <v>530.88</v>
      </c>
      <c r="H97" s="32"/>
    </row>
    <row r="98" spans="1:8" x14ac:dyDescent="0.25">
      <c r="A98" s="239">
        <v>3237</v>
      </c>
      <c r="B98" s="242"/>
      <c r="C98" s="243"/>
      <c r="D98" s="45" t="s">
        <v>66</v>
      </c>
      <c r="E98" s="51"/>
      <c r="F98" s="51"/>
      <c r="G98" s="51">
        <v>530.88</v>
      </c>
      <c r="H98" s="51"/>
    </row>
    <row r="99" spans="1:8" s="35" customFormat="1" x14ac:dyDescent="0.25">
      <c r="A99" s="250" t="s">
        <v>125</v>
      </c>
      <c r="B99" s="251"/>
      <c r="C99" s="252"/>
      <c r="D99" s="42" t="s">
        <v>126</v>
      </c>
      <c r="E99" s="48">
        <f t="shared" ref="E99:G100" si="39">E100</f>
        <v>41534.490000000005</v>
      </c>
      <c r="F99" s="48">
        <f t="shared" si="39"/>
        <v>41534.490000000005</v>
      </c>
      <c r="G99" s="48">
        <f t="shared" si="39"/>
        <v>41534.490000000005</v>
      </c>
      <c r="H99" s="48">
        <f t="shared" ref="H99:H102" si="40">G99/F99*100</f>
        <v>100</v>
      </c>
    </row>
    <row r="100" spans="1:8" s="35" customFormat="1" x14ac:dyDescent="0.25">
      <c r="A100" s="253" t="s">
        <v>96</v>
      </c>
      <c r="B100" s="254"/>
      <c r="C100" s="255"/>
      <c r="D100" s="43" t="s">
        <v>97</v>
      </c>
      <c r="E100" s="47">
        <f t="shared" si="39"/>
        <v>41534.490000000005</v>
      </c>
      <c r="F100" s="47">
        <f t="shared" si="39"/>
        <v>41534.490000000005</v>
      </c>
      <c r="G100" s="47">
        <f t="shared" si="39"/>
        <v>41534.490000000005</v>
      </c>
      <c r="H100" s="47">
        <f t="shared" si="40"/>
        <v>100</v>
      </c>
    </row>
    <row r="101" spans="1:8" s="35" customFormat="1" x14ac:dyDescent="0.25">
      <c r="A101" s="247">
        <v>3</v>
      </c>
      <c r="B101" s="248"/>
      <c r="C101" s="249"/>
      <c r="D101" s="41" t="s">
        <v>9</v>
      </c>
      <c r="E101" s="32">
        <f t="shared" ref="E101:F101" si="41">E102+E109</f>
        <v>41534.490000000005</v>
      </c>
      <c r="F101" s="32">
        <f t="shared" si="41"/>
        <v>41534.490000000005</v>
      </c>
      <c r="G101" s="32">
        <f t="shared" ref="G101" si="42">G102+G109</f>
        <v>41534.490000000005</v>
      </c>
      <c r="H101" s="32">
        <f t="shared" si="40"/>
        <v>100</v>
      </c>
    </row>
    <row r="102" spans="1:8" s="35" customFormat="1" x14ac:dyDescent="0.25">
      <c r="A102" s="244">
        <v>31</v>
      </c>
      <c r="B102" s="245"/>
      <c r="C102" s="246"/>
      <c r="D102" s="41" t="s">
        <v>10</v>
      </c>
      <c r="E102" s="32">
        <v>38949.83</v>
      </c>
      <c r="F102" s="32">
        <v>38949.83</v>
      </c>
      <c r="G102" s="32">
        <f t="shared" ref="G102" si="43">G103+G105+G107</f>
        <v>38949.83</v>
      </c>
      <c r="H102" s="32">
        <f t="shared" si="40"/>
        <v>100</v>
      </c>
    </row>
    <row r="103" spans="1:8" s="35" customFormat="1" x14ac:dyDescent="0.25">
      <c r="A103" s="244">
        <v>311</v>
      </c>
      <c r="B103" s="245"/>
      <c r="C103" s="246"/>
      <c r="D103" s="41" t="s">
        <v>122</v>
      </c>
      <c r="E103" s="32"/>
      <c r="F103" s="32"/>
      <c r="G103" s="32">
        <f t="shared" ref="G103" si="44">G104</f>
        <v>31115.67</v>
      </c>
      <c r="H103" s="32"/>
    </row>
    <row r="104" spans="1:8" x14ac:dyDescent="0.25">
      <c r="A104" s="239">
        <v>3111</v>
      </c>
      <c r="B104" s="242"/>
      <c r="C104" s="243"/>
      <c r="D104" s="45" t="s">
        <v>46</v>
      </c>
      <c r="E104" s="34"/>
      <c r="F104" s="34"/>
      <c r="G104" s="34">
        <v>31115.67</v>
      </c>
      <c r="H104" s="34"/>
    </row>
    <row r="105" spans="1:8" s="35" customFormat="1" x14ac:dyDescent="0.25">
      <c r="A105" s="244">
        <v>312</v>
      </c>
      <c r="B105" s="245"/>
      <c r="C105" s="246"/>
      <c r="D105" s="41" t="s">
        <v>47</v>
      </c>
      <c r="E105" s="32"/>
      <c r="F105" s="32"/>
      <c r="G105" s="32">
        <f t="shared" ref="G105" si="45">G106</f>
        <v>2700</v>
      </c>
      <c r="H105" s="32"/>
    </row>
    <row r="106" spans="1:8" x14ac:dyDescent="0.25">
      <c r="A106" s="239">
        <v>3121</v>
      </c>
      <c r="B106" s="242"/>
      <c r="C106" s="243"/>
      <c r="D106" s="45" t="s">
        <v>47</v>
      </c>
      <c r="E106" s="34"/>
      <c r="F106" s="34"/>
      <c r="G106" s="34">
        <v>2700</v>
      </c>
      <c r="H106" s="34"/>
    </row>
    <row r="107" spans="1:8" s="35" customFormat="1" x14ac:dyDescent="0.25">
      <c r="A107" s="244">
        <v>313</v>
      </c>
      <c r="B107" s="245"/>
      <c r="C107" s="246"/>
      <c r="D107" s="41" t="s">
        <v>48</v>
      </c>
      <c r="E107" s="32"/>
      <c r="F107" s="32"/>
      <c r="G107" s="32">
        <f t="shared" ref="G107" si="46">G108</f>
        <v>5134.16</v>
      </c>
      <c r="H107" s="32"/>
    </row>
    <row r="108" spans="1:8" ht="25.5" x14ac:dyDescent="0.25">
      <c r="A108" s="239">
        <v>3132</v>
      </c>
      <c r="B108" s="242"/>
      <c r="C108" s="243"/>
      <c r="D108" s="45" t="s">
        <v>49</v>
      </c>
      <c r="E108" s="34"/>
      <c r="F108" s="34"/>
      <c r="G108" s="34">
        <v>5134.16</v>
      </c>
      <c r="H108" s="34"/>
    </row>
    <row r="109" spans="1:8" s="35" customFormat="1" x14ac:dyDescent="0.25">
      <c r="A109" s="244">
        <v>32</v>
      </c>
      <c r="B109" s="245"/>
      <c r="C109" s="246"/>
      <c r="D109" s="41" t="s">
        <v>123</v>
      </c>
      <c r="E109" s="32">
        <v>2584.66</v>
      </c>
      <c r="F109" s="32">
        <v>2584.66</v>
      </c>
      <c r="G109" s="32">
        <f t="shared" ref="G109" si="47">G110</f>
        <v>2584.66</v>
      </c>
      <c r="H109" s="32">
        <f>G109/F109*100</f>
        <v>100</v>
      </c>
    </row>
    <row r="110" spans="1:8" s="35" customFormat="1" x14ac:dyDescent="0.25">
      <c r="A110" s="244">
        <v>321</v>
      </c>
      <c r="B110" s="245"/>
      <c r="C110" s="246"/>
      <c r="D110" s="41" t="s">
        <v>50</v>
      </c>
      <c r="E110" s="32"/>
      <c r="F110" s="32"/>
      <c r="G110" s="32">
        <f t="shared" ref="G110" si="48">G111+G112</f>
        <v>2584.66</v>
      </c>
      <c r="H110" s="32"/>
    </row>
    <row r="111" spans="1:8" x14ac:dyDescent="0.25">
      <c r="A111" s="239">
        <v>3211</v>
      </c>
      <c r="B111" s="242"/>
      <c r="C111" s="243"/>
      <c r="D111" s="45" t="s">
        <v>60</v>
      </c>
      <c r="E111" s="34"/>
      <c r="F111" s="34"/>
      <c r="G111" s="34">
        <v>185.85</v>
      </c>
      <c r="H111" s="34"/>
    </row>
    <row r="112" spans="1:8" ht="25.5" x14ac:dyDescent="0.25">
      <c r="A112" s="239">
        <v>3212</v>
      </c>
      <c r="B112" s="242"/>
      <c r="C112" s="243"/>
      <c r="D112" s="45" t="s">
        <v>124</v>
      </c>
      <c r="E112" s="34"/>
      <c r="F112" s="34"/>
      <c r="G112" s="34">
        <v>2398.81</v>
      </c>
      <c r="H112" s="34"/>
    </row>
    <row r="113" spans="1:8" s="35" customFormat="1" x14ac:dyDescent="0.25">
      <c r="A113" s="250" t="s">
        <v>202</v>
      </c>
      <c r="B113" s="251"/>
      <c r="C113" s="252"/>
      <c r="D113" s="119" t="s">
        <v>200</v>
      </c>
      <c r="E113" s="48">
        <f t="shared" ref="E113:G114" si="49">E114</f>
        <v>24814.89</v>
      </c>
      <c r="F113" s="48">
        <f t="shared" si="49"/>
        <v>24814.89</v>
      </c>
      <c r="G113" s="48">
        <f t="shared" si="49"/>
        <v>25114.890000000003</v>
      </c>
      <c r="H113" s="48">
        <f t="shared" ref="H113:H116" si="50">G113/F113*100</f>
        <v>101.20895156093783</v>
      </c>
    </row>
    <row r="114" spans="1:8" s="35" customFormat="1" x14ac:dyDescent="0.25">
      <c r="A114" s="253" t="s">
        <v>96</v>
      </c>
      <c r="B114" s="254"/>
      <c r="C114" s="255"/>
      <c r="D114" s="120" t="s">
        <v>97</v>
      </c>
      <c r="E114" s="47">
        <f t="shared" si="49"/>
        <v>24814.89</v>
      </c>
      <c r="F114" s="47">
        <f t="shared" si="49"/>
        <v>24814.89</v>
      </c>
      <c r="G114" s="47">
        <f t="shared" si="49"/>
        <v>25114.890000000003</v>
      </c>
      <c r="H114" s="47">
        <f t="shared" si="50"/>
        <v>101.20895156093783</v>
      </c>
    </row>
    <row r="115" spans="1:8" s="35" customFormat="1" x14ac:dyDescent="0.25">
      <c r="A115" s="247">
        <v>3</v>
      </c>
      <c r="B115" s="248"/>
      <c r="C115" s="249"/>
      <c r="D115" s="121" t="s">
        <v>9</v>
      </c>
      <c r="E115" s="32">
        <f t="shared" ref="E115:F115" si="51">E116+E123</f>
        <v>24814.89</v>
      </c>
      <c r="F115" s="32">
        <f t="shared" si="51"/>
        <v>24814.89</v>
      </c>
      <c r="G115" s="32">
        <f t="shared" ref="G115" si="52">G116+G123</f>
        <v>25114.890000000003</v>
      </c>
      <c r="H115" s="32">
        <f t="shared" si="50"/>
        <v>101.20895156093783</v>
      </c>
    </row>
    <row r="116" spans="1:8" s="35" customFormat="1" x14ac:dyDescent="0.25">
      <c r="A116" s="244">
        <v>31</v>
      </c>
      <c r="B116" s="245"/>
      <c r="C116" s="246"/>
      <c r="D116" s="121" t="s">
        <v>10</v>
      </c>
      <c r="E116" s="32">
        <v>23650.01</v>
      </c>
      <c r="F116" s="32">
        <v>23650.01</v>
      </c>
      <c r="G116" s="32">
        <f t="shared" ref="G116" si="53">G117+G119+G121</f>
        <v>23950.010000000002</v>
      </c>
      <c r="H116" s="32">
        <f t="shared" si="50"/>
        <v>101.26849840655461</v>
      </c>
    </row>
    <row r="117" spans="1:8" s="35" customFormat="1" x14ac:dyDescent="0.25">
      <c r="A117" s="244">
        <v>311</v>
      </c>
      <c r="B117" s="245"/>
      <c r="C117" s="246"/>
      <c r="D117" s="121" t="s">
        <v>122</v>
      </c>
      <c r="E117" s="32"/>
      <c r="F117" s="32"/>
      <c r="G117" s="32">
        <f t="shared" ref="G117" si="54">G118</f>
        <v>16313.58</v>
      </c>
      <c r="H117" s="32"/>
    </row>
    <row r="118" spans="1:8" x14ac:dyDescent="0.25">
      <c r="A118" s="239">
        <v>3111</v>
      </c>
      <c r="B118" s="242"/>
      <c r="C118" s="243"/>
      <c r="D118" s="45" t="s">
        <v>46</v>
      </c>
      <c r="E118" s="34"/>
      <c r="F118" s="34"/>
      <c r="G118" s="34">
        <v>16313.58</v>
      </c>
      <c r="H118" s="34"/>
    </row>
    <row r="119" spans="1:8" s="35" customFormat="1" x14ac:dyDescent="0.25">
      <c r="A119" s="244">
        <v>312</v>
      </c>
      <c r="B119" s="245"/>
      <c r="C119" s="246"/>
      <c r="D119" s="121" t="s">
        <v>47</v>
      </c>
      <c r="E119" s="32"/>
      <c r="F119" s="32"/>
      <c r="G119" s="32">
        <f t="shared" ref="G119" si="55">G120</f>
        <v>4944.67</v>
      </c>
      <c r="H119" s="32"/>
    </row>
    <row r="120" spans="1:8" x14ac:dyDescent="0.25">
      <c r="A120" s="239">
        <v>3121</v>
      </c>
      <c r="B120" s="242"/>
      <c r="C120" s="243"/>
      <c r="D120" s="45" t="s">
        <v>47</v>
      </c>
      <c r="E120" s="34"/>
      <c r="F120" s="34"/>
      <c r="G120" s="34">
        <v>4944.67</v>
      </c>
      <c r="H120" s="34"/>
    </row>
    <row r="121" spans="1:8" s="35" customFormat="1" x14ac:dyDescent="0.25">
      <c r="A121" s="244">
        <v>313</v>
      </c>
      <c r="B121" s="245"/>
      <c r="C121" s="246"/>
      <c r="D121" s="121" t="s">
        <v>48</v>
      </c>
      <c r="E121" s="32"/>
      <c r="F121" s="32"/>
      <c r="G121" s="32">
        <f t="shared" ref="G121" si="56">G122</f>
        <v>2691.76</v>
      </c>
      <c r="H121" s="32"/>
    </row>
    <row r="122" spans="1:8" ht="25.5" x14ac:dyDescent="0.25">
      <c r="A122" s="239">
        <v>3132</v>
      </c>
      <c r="B122" s="242"/>
      <c r="C122" s="243"/>
      <c r="D122" s="45" t="s">
        <v>49</v>
      </c>
      <c r="E122" s="34"/>
      <c r="F122" s="34"/>
      <c r="G122" s="34">
        <v>2691.76</v>
      </c>
      <c r="H122" s="34"/>
    </row>
    <row r="123" spans="1:8" s="35" customFormat="1" x14ac:dyDescent="0.25">
      <c r="A123" s="244">
        <v>32</v>
      </c>
      <c r="B123" s="245"/>
      <c r="C123" s="246"/>
      <c r="D123" s="121" t="s">
        <v>123</v>
      </c>
      <c r="E123" s="32">
        <v>1164.8800000000001</v>
      </c>
      <c r="F123" s="32">
        <v>1164.8800000000001</v>
      </c>
      <c r="G123" s="32">
        <f t="shared" ref="G123" si="57">G124</f>
        <v>1164.8800000000001</v>
      </c>
      <c r="H123" s="32">
        <f>G123/F123*100</f>
        <v>100</v>
      </c>
    </row>
    <row r="124" spans="1:8" s="35" customFormat="1" x14ac:dyDescent="0.25">
      <c r="A124" s="244">
        <v>321</v>
      </c>
      <c r="B124" s="245"/>
      <c r="C124" s="246"/>
      <c r="D124" s="121" t="s">
        <v>50</v>
      </c>
      <c r="E124" s="32"/>
      <c r="F124" s="32"/>
      <c r="G124" s="32">
        <f t="shared" ref="G124" si="58">G125+G126</f>
        <v>1164.8800000000001</v>
      </c>
      <c r="H124" s="32"/>
    </row>
    <row r="125" spans="1:8" x14ac:dyDescent="0.25">
      <c r="A125" s="239">
        <v>3211</v>
      </c>
      <c r="B125" s="242"/>
      <c r="C125" s="243"/>
      <c r="D125" s="45" t="s">
        <v>60</v>
      </c>
      <c r="E125" s="34"/>
      <c r="F125" s="34"/>
      <c r="G125" s="34">
        <v>0</v>
      </c>
      <c r="H125" s="34"/>
    </row>
    <row r="126" spans="1:8" ht="25.5" x14ac:dyDescent="0.25">
      <c r="A126" s="239">
        <v>3212</v>
      </c>
      <c r="B126" s="242"/>
      <c r="C126" s="243"/>
      <c r="D126" s="45" t="s">
        <v>124</v>
      </c>
      <c r="E126" s="34"/>
      <c r="F126" s="34"/>
      <c r="G126" s="34">
        <v>1164.8800000000001</v>
      </c>
      <c r="H126" s="34"/>
    </row>
    <row r="127" spans="1:8" s="35" customFormat="1" ht="25.5" x14ac:dyDescent="0.25">
      <c r="A127" s="256" t="s">
        <v>127</v>
      </c>
      <c r="B127" s="257"/>
      <c r="C127" s="258"/>
      <c r="D127" s="44" t="s">
        <v>128</v>
      </c>
      <c r="E127" s="49">
        <f t="shared" ref="E127:G132" si="59">E128</f>
        <v>3317.88</v>
      </c>
      <c r="F127" s="49">
        <f t="shared" si="59"/>
        <v>3317.88</v>
      </c>
      <c r="G127" s="49">
        <f t="shared" si="59"/>
        <v>3317.88</v>
      </c>
      <c r="H127" s="49">
        <f t="shared" ref="H127:H131" si="60">G127/F127*100</f>
        <v>100</v>
      </c>
    </row>
    <row r="128" spans="1:8" s="35" customFormat="1" ht="25.5" x14ac:dyDescent="0.25">
      <c r="A128" s="250" t="s">
        <v>95</v>
      </c>
      <c r="B128" s="251"/>
      <c r="C128" s="252"/>
      <c r="D128" s="42" t="s">
        <v>128</v>
      </c>
      <c r="E128" s="48">
        <f t="shared" si="59"/>
        <v>3317.88</v>
      </c>
      <c r="F128" s="48">
        <f t="shared" si="59"/>
        <v>3317.88</v>
      </c>
      <c r="G128" s="48">
        <f t="shared" si="59"/>
        <v>3317.88</v>
      </c>
      <c r="H128" s="48">
        <f t="shared" si="60"/>
        <v>100</v>
      </c>
    </row>
    <row r="129" spans="1:8" s="35" customFormat="1" x14ac:dyDescent="0.25">
      <c r="A129" s="253" t="s">
        <v>96</v>
      </c>
      <c r="B129" s="254"/>
      <c r="C129" s="255"/>
      <c r="D129" s="43" t="s">
        <v>97</v>
      </c>
      <c r="E129" s="47">
        <f t="shared" si="59"/>
        <v>3317.88</v>
      </c>
      <c r="F129" s="47">
        <f t="shared" si="59"/>
        <v>3317.88</v>
      </c>
      <c r="G129" s="47">
        <f t="shared" si="59"/>
        <v>3317.88</v>
      </c>
      <c r="H129" s="47">
        <f t="shared" si="60"/>
        <v>100</v>
      </c>
    </row>
    <row r="130" spans="1:8" s="35" customFormat="1" x14ac:dyDescent="0.25">
      <c r="A130" s="247">
        <v>3</v>
      </c>
      <c r="B130" s="248"/>
      <c r="C130" s="249"/>
      <c r="D130" s="41" t="s">
        <v>9</v>
      </c>
      <c r="E130" s="32">
        <f t="shared" si="59"/>
        <v>3317.88</v>
      </c>
      <c r="F130" s="32">
        <f t="shared" si="59"/>
        <v>3317.88</v>
      </c>
      <c r="G130" s="32">
        <f t="shared" si="59"/>
        <v>3317.88</v>
      </c>
      <c r="H130" s="32">
        <f t="shared" si="60"/>
        <v>100</v>
      </c>
    </row>
    <row r="131" spans="1:8" s="35" customFormat="1" x14ac:dyDescent="0.25">
      <c r="A131" s="244">
        <v>32</v>
      </c>
      <c r="B131" s="245"/>
      <c r="C131" s="246"/>
      <c r="D131" s="41" t="s">
        <v>19</v>
      </c>
      <c r="E131" s="32">
        <v>3317.88</v>
      </c>
      <c r="F131" s="32">
        <v>3317.88</v>
      </c>
      <c r="G131" s="32">
        <f t="shared" si="59"/>
        <v>3317.88</v>
      </c>
      <c r="H131" s="32">
        <f t="shared" si="60"/>
        <v>100</v>
      </c>
    </row>
    <row r="132" spans="1:8" s="35" customFormat="1" x14ac:dyDescent="0.25">
      <c r="A132" s="244">
        <v>323</v>
      </c>
      <c r="B132" s="245"/>
      <c r="C132" s="246"/>
      <c r="D132" s="41" t="s">
        <v>65</v>
      </c>
      <c r="E132" s="32"/>
      <c r="F132" s="32"/>
      <c r="G132" s="32">
        <f t="shared" si="59"/>
        <v>3317.88</v>
      </c>
      <c r="H132" s="32"/>
    </row>
    <row r="133" spans="1:8" ht="25.5" x14ac:dyDescent="0.25">
      <c r="A133" s="239">
        <v>3232</v>
      </c>
      <c r="B133" s="242"/>
      <c r="C133" s="243"/>
      <c r="D133" s="45" t="s">
        <v>107</v>
      </c>
      <c r="E133" s="34"/>
      <c r="F133" s="34"/>
      <c r="G133" s="34">
        <v>3317.88</v>
      </c>
      <c r="H133" s="34"/>
    </row>
    <row r="134" spans="1:8" s="35" customFormat="1" ht="25.5" x14ac:dyDescent="0.25">
      <c r="A134" s="256" t="s">
        <v>93</v>
      </c>
      <c r="B134" s="257"/>
      <c r="C134" s="258"/>
      <c r="D134" s="44" t="s">
        <v>129</v>
      </c>
      <c r="E134" s="49">
        <f t="shared" ref="E134:G139" si="61">E135</f>
        <v>11418.51</v>
      </c>
      <c r="F134" s="49">
        <f t="shared" si="61"/>
        <v>11418.51</v>
      </c>
      <c r="G134" s="49">
        <f t="shared" si="61"/>
        <v>11418.51</v>
      </c>
      <c r="H134" s="49">
        <f t="shared" ref="H134:H138" si="62">G134/F134*100</f>
        <v>100</v>
      </c>
    </row>
    <row r="135" spans="1:8" s="35" customFormat="1" ht="38.25" x14ac:dyDescent="0.25">
      <c r="A135" s="250" t="s">
        <v>130</v>
      </c>
      <c r="B135" s="251"/>
      <c r="C135" s="252"/>
      <c r="D135" s="42" t="s">
        <v>131</v>
      </c>
      <c r="E135" s="48">
        <f t="shared" si="61"/>
        <v>11418.51</v>
      </c>
      <c r="F135" s="48">
        <f t="shared" si="61"/>
        <v>11418.51</v>
      </c>
      <c r="G135" s="48">
        <f t="shared" si="61"/>
        <v>11418.51</v>
      </c>
      <c r="H135" s="48">
        <f t="shared" si="62"/>
        <v>100</v>
      </c>
    </row>
    <row r="136" spans="1:8" s="35" customFormat="1" x14ac:dyDescent="0.25">
      <c r="A136" s="253" t="s">
        <v>96</v>
      </c>
      <c r="B136" s="254"/>
      <c r="C136" s="255"/>
      <c r="D136" s="43" t="s">
        <v>97</v>
      </c>
      <c r="E136" s="47">
        <f t="shared" si="61"/>
        <v>11418.51</v>
      </c>
      <c r="F136" s="47">
        <f t="shared" si="61"/>
        <v>11418.51</v>
      </c>
      <c r="G136" s="47">
        <f t="shared" si="61"/>
        <v>11418.51</v>
      </c>
      <c r="H136" s="47">
        <f t="shared" si="62"/>
        <v>100</v>
      </c>
    </row>
    <row r="137" spans="1:8" s="35" customFormat="1" x14ac:dyDescent="0.25">
      <c r="A137" s="247">
        <v>3</v>
      </c>
      <c r="B137" s="248"/>
      <c r="C137" s="249"/>
      <c r="D137" s="41" t="s">
        <v>9</v>
      </c>
      <c r="E137" s="32">
        <f t="shared" si="61"/>
        <v>11418.51</v>
      </c>
      <c r="F137" s="32">
        <f t="shared" si="61"/>
        <v>11418.51</v>
      </c>
      <c r="G137" s="32">
        <f t="shared" si="61"/>
        <v>11418.51</v>
      </c>
      <c r="H137" s="32">
        <f t="shared" si="62"/>
        <v>100</v>
      </c>
    </row>
    <row r="138" spans="1:8" s="35" customFormat="1" ht="38.25" x14ac:dyDescent="0.25">
      <c r="A138" s="244">
        <v>37</v>
      </c>
      <c r="B138" s="245"/>
      <c r="C138" s="246"/>
      <c r="D138" s="41" t="s">
        <v>103</v>
      </c>
      <c r="E138" s="32">
        <v>11418.51</v>
      </c>
      <c r="F138" s="32">
        <v>11418.51</v>
      </c>
      <c r="G138" s="32">
        <f t="shared" si="61"/>
        <v>11418.51</v>
      </c>
      <c r="H138" s="32">
        <f t="shared" si="62"/>
        <v>100</v>
      </c>
    </row>
    <row r="139" spans="1:8" s="35" customFormat="1" ht="25.5" x14ac:dyDescent="0.25">
      <c r="A139" s="244">
        <v>372</v>
      </c>
      <c r="B139" s="245"/>
      <c r="C139" s="246"/>
      <c r="D139" s="41" t="s">
        <v>72</v>
      </c>
      <c r="E139" s="32"/>
      <c r="F139" s="32"/>
      <c r="G139" s="32">
        <f t="shared" si="61"/>
        <v>11418.51</v>
      </c>
      <c r="H139" s="32"/>
    </row>
    <row r="140" spans="1:8" ht="25.5" x14ac:dyDescent="0.25">
      <c r="A140" s="239">
        <v>3723</v>
      </c>
      <c r="B140" s="242"/>
      <c r="C140" s="243"/>
      <c r="D140" s="45" t="s">
        <v>181</v>
      </c>
      <c r="E140" s="34"/>
      <c r="F140" s="34"/>
      <c r="G140" s="34">
        <v>11418.51</v>
      </c>
      <c r="H140" s="34"/>
    </row>
    <row r="141" spans="1:8" s="35" customFormat="1" ht="25.5" customHeight="1" x14ac:dyDescent="0.25">
      <c r="A141" s="256" t="s">
        <v>93</v>
      </c>
      <c r="B141" s="257"/>
      <c r="C141" s="258"/>
      <c r="D141" s="44" t="s">
        <v>132</v>
      </c>
      <c r="E141" s="49">
        <f t="shared" ref="E141:G141" si="63">E142+E148</f>
        <v>97791.5</v>
      </c>
      <c r="F141" s="49">
        <f t="shared" ref="F141" si="64">F142+F148</f>
        <v>97791.5</v>
      </c>
      <c r="G141" s="49">
        <f t="shared" si="63"/>
        <v>12187.5</v>
      </c>
      <c r="H141" s="49">
        <f t="shared" ref="H141:H145" si="65">G141/F141*100</f>
        <v>12.462739604157825</v>
      </c>
    </row>
    <row r="142" spans="1:8" s="35" customFormat="1" ht="51" customHeight="1" x14ac:dyDescent="0.25">
      <c r="A142" s="250" t="s">
        <v>260</v>
      </c>
      <c r="B142" s="251"/>
      <c r="C142" s="252"/>
      <c r="D142" s="168" t="s">
        <v>261</v>
      </c>
      <c r="E142" s="48">
        <f t="shared" ref="E142:G152" si="66">E143</f>
        <v>72573.5</v>
      </c>
      <c r="F142" s="48">
        <f t="shared" si="66"/>
        <v>72573.5</v>
      </c>
      <c r="G142" s="48">
        <f t="shared" si="66"/>
        <v>12187.5</v>
      </c>
      <c r="H142" s="48">
        <f t="shared" si="65"/>
        <v>16.793319875712211</v>
      </c>
    </row>
    <row r="143" spans="1:8" s="35" customFormat="1" ht="15" customHeight="1" x14ac:dyDescent="0.25">
      <c r="A143" s="253" t="s">
        <v>96</v>
      </c>
      <c r="B143" s="254"/>
      <c r="C143" s="255"/>
      <c r="D143" s="166" t="s">
        <v>97</v>
      </c>
      <c r="E143" s="47">
        <f t="shared" si="66"/>
        <v>72573.5</v>
      </c>
      <c r="F143" s="47">
        <f t="shared" si="66"/>
        <v>72573.5</v>
      </c>
      <c r="G143" s="47">
        <f t="shared" si="66"/>
        <v>12187.5</v>
      </c>
      <c r="H143" s="47">
        <f t="shared" si="65"/>
        <v>16.793319875712211</v>
      </c>
    </row>
    <row r="144" spans="1:8" s="35" customFormat="1" ht="25.5" x14ac:dyDescent="0.25">
      <c r="A144" s="247">
        <v>4</v>
      </c>
      <c r="B144" s="248"/>
      <c r="C144" s="249"/>
      <c r="D144" s="167" t="s">
        <v>11</v>
      </c>
      <c r="E144" s="32">
        <f t="shared" si="66"/>
        <v>72573.5</v>
      </c>
      <c r="F144" s="32">
        <f t="shared" si="66"/>
        <v>72573.5</v>
      </c>
      <c r="G144" s="32">
        <f t="shared" si="66"/>
        <v>12187.5</v>
      </c>
      <c r="H144" s="32">
        <f t="shared" si="65"/>
        <v>16.793319875712211</v>
      </c>
    </row>
    <row r="145" spans="1:8" s="35" customFormat="1" ht="38.25" x14ac:dyDescent="0.25">
      <c r="A145" s="244">
        <v>42</v>
      </c>
      <c r="B145" s="245"/>
      <c r="C145" s="246"/>
      <c r="D145" s="167" t="s">
        <v>26</v>
      </c>
      <c r="E145" s="32">
        <v>72573.5</v>
      </c>
      <c r="F145" s="32">
        <v>72573.5</v>
      </c>
      <c r="G145" s="32">
        <f t="shared" si="66"/>
        <v>12187.5</v>
      </c>
      <c r="H145" s="32">
        <f t="shared" si="65"/>
        <v>16.793319875712211</v>
      </c>
    </row>
    <row r="146" spans="1:8" s="35" customFormat="1" x14ac:dyDescent="0.25">
      <c r="A146" s="244">
        <v>421</v>
      </c>
      <c r="B146" s="245"/>
      <c r="C146" s="246"/>
      <c r="D146" s="167" t="s">
        <v>133</v>
      </c>
      <c r="E146" s="32"/>
      <c r="F146" s="32"/>
      <c r="G146" s="32">
        <f t="shared" si="66"/>
        <v>12187.5</v>
      </c>
      <c r="H146" s="32"/>
    </row>
    <row r="147" spans="1:8" s="127" customFormat="1" x14ac:dyDescent="0.25">
      <c r="A147" s="239">
        <v>4212</v>
      </c>
      <c r="B147" s="242"/>
      <c r="C147" s="243"/>
      <c r="D147" s="45" t="s">
        <v>134</v>
      </c>
      <c r="E147" s="34"/>
      <c r="F147" s="34"/>
      <c r="G147" s="34">
        <v>12187.5</v>
      </c>
      <c r="H147" s="34"/>
    </row>
    <row r="148" spans="1:8" s="35" customFormat="1" ht="51" x14ac:dyDescent="0.25">
      <c r="A148" s="250" t="s">
        <v>204</v>
      </c>
      <c r="B148" s="251"/>
      <c r="C148" s="252"/>
      <c r="D148" s="124" t="s">
        <v>205</v>
      </c>
      <c r="E148" s="48">
        <f t="shared" si="66"/>
        <v>25218</v>
      </c>
      <c r="F148" s="48">
        <f t="shared" si="66"/>
        <v>25218</v>
      </c>
      <c r="G148" s="48">
        <f t="shared" si="66"/>
        <v>0</v>
      </c>
      <c r="H148" s="48">
        <f t="shared" ref="H148:H151" si="67">G148/F148*100</f>
        <v>0</v>
      </c>
    </row>
    <row r="149" spans="1:8" s="35" customFormat="1" ht="15" customHeight="1" x14ac:dyDescent="0.25">
      <c r="A149" s="253" t="s">
        <v>96</v>
      </c>
      <c r="B149" s="254"/>
      <c r="C149" s="255"/>
      <c r="D149" s="125" t="s">
        <v>97</v>
      </c>
      <c r="E149" s="47">
        <f t="shared" si="66"/>
        <v>25218</v>
      </c>
      <c r="F149" s="47">
        <f t="shared" si="66"/>
        <v>25218</v>
      </c>
      <c r="G149" s="47">
        <f t="shared" si="66"/>
        <v>0</v>
      </c>
      <c r="H149" s="47">
        <f t="shared" si="67"/>
        <v>0</v>
      </c>
    </row>
    <row r="150" spans="1:8" s="35" customFormat="1" ht="25.5" x14ac:dyDescent="0.25">
      <c r="A150" s="247">
        <v>4</v>
      </c>
      <c r="B150" s="248"/>
      <c r="C150" s="249"/>
      <c r="D150" s="126" t="s">
        <v>11</v>
      </c>
      <c r="E150" s="32">
        <f t="shared" si="66"/>
        <v>25218</v>
      </c>
      <c r="F150" s="32">
        <f t="shared" si="66"/>
        <v>25218</v>
      </c>
      <c r="G150" s="32">
        <f t="shared" si="66"/>
        <v>0</v>
      </c>
      <c r="H150" s="32">
        <f t="shared" si="67"/>
        <v>0</v>
      </c>
    </row>
    <row r="151" spans="1:8" s="35" customFormat="1" ht="38.25" x14ac:dyDescent="0.25">
      <c r="A151" s="244">
        <v>42</v>
      </c>
      <c r="B151" s="245"/>
      <c r="C151" s="246"/>
      <c r="D151" s="126" t="s">
        <v>26</v>
      </c>
      <c r="E151" s="32">
        <v>25218</v>
      </c>
      <c r="F151" s="32">
        <v>25218</v>
      </c>
      <c r="G151" s="32">
        <f t="shared" si="66"/>
        <v>0</v>
      </c>
      <c r="H151" s="32">
        <f t="shared" si="67"/>
        <v>0</v>
      </c>
    </row>
    <row r="152" spans="1:8" s="35" customFormat="1" x14ac:dyDescent="0.25">
      <c r="A152" s="244">
        <v>421</v>
      </c>
      <c r="B152" s="245"/>
      <c r="C152" s="246"/>
      <c r="D152" s="126" t="s">
        <v>133</v>
      </c>
      <c r="E152" s="32"/>
      <c r="F152" s="32"/>
      <c r="G152" s="32">
        <f t="shared" si="66"/>
        <v>0</v>
      </c>
      <c r="H152" s="32"/>
    </row>
    <row r="153" spans="1:8" x14ac:dyDescent="0.25">
      <c r="A153" s="239">
        <v>4212</v>
      </c>
      <c r="B153" s="242"/>
      <c r="C153" s="243"/>
      <c r="D153" s="45" t="s">
        <v>134</v>
      </c>
      <c r="E153" s="34"/>
      <c r="F153" s="34"/>
      <c r="G153" s="34">
        <v>0</v>
      </c>
      <c r="H153" s="34"/>
    </row>
    <row r="154" spans="1:8" s="35" customFormat="1" x14ac:dyDescent="0.25">
      <c r="A154" s="256" t="s">
        <v>135</v>
      </c>
      <c r="B154" s="257"/>
      <c r="C154" s="258"/>
      <c r="D154" s="44" t="s">
        <v>136</v>
      </c>
      <c r="E154" s="49">
        <f>E155+E162+E168</f>
        <v>65085.15</v>
      </c>
      <c r="F154" s="49">
        <f>F155+F162+F168</f>
        <v>65085.15</v>
      </c>
      <c r="G154" s="49">
        <f t="shared" ref="G154" si="68">G155+G162+G168</f>
        <v>65085.15</v>
      </c>
      <c r="H154" s="49">
        <f t="shared" ref="H154:H158" si="69">G154/F154*100</f>
        <v>100</v>
      </c>
    </row>
    <row r="155" spans="1:8" s="35" customFormat="1" x14ac:dyDescent="0.25">
      <c r="A155" s="250" t="s">
        <v>137</v>
      </c>
      <c r="B155" s="251"/>
      <c r="C155" s="252"/>
      <c r="D155" s="42" t="s">
        <v>138</v>
      </c>
      <c r="E155" s="48">
        <f t="shared" ref="E155:G158" si="70">E156</f>
        <v>5534.68</v>
      </c>
      <c r="F155" s="48">
        <f t="shared" si="70"/>
        <v>5534.68</v>
      </c>
      <c r="G155" s="48">
        <f t="shared" si="70"/>
        <v>5534.68</v>
      </c>
      <c r="H155" s="48">
        <f t="shared" si="69"/>
        <v>100</v>
      </c>
    </row>
    <row r="156" spans="1:8" s="35" customFormat="1" x14ac:dyDescent="0.25">
      <c r="A156" s="253" t="s">
        <v>96</v>
      </c>
      <c r="B156" s="254"/>
      <c r="C156" s="255"/>
      <c r="D156" s="43" t="s">
        <v>97</v>
      </c>
      <c r="E156" s="47">
        <f t="shared" si="70"/>
        <v>5534.68</v>
      </c>
      <c r="F156" s="47">
        <f t="shared" si="70"/>
        <v>5534.68</v>
      </c>
      <c r="G156" s="47">
        <f t="shared" si="70"/>
        <v>5534.68</v>
      </c>
      <c r="H156" s="47">
        <f t="shared" si="69"/>
        <v>100</v>
      </c>
    </row>
    <row r="157" spans="1:8" s="35" customFormat="1" ht="25.5" x14ac:dyDescent="0.25">
      <c r="A157" s="247">
        <v>4</v>
      </c>
      <c r="B157" s="248"/>
      <c r="C157" s="249"/>
      <c r="D157" s="41" t="s">
        <v>11</v>
      </c>
      <c r="E157" s="32">
        <f t="shared" si="70"/>
        <v>5534.68</v>
      </c>
      <c r="F157" s="32">
        <f t="shared" si="70"/>
        <v>5534.68</v>
      </c>
      <c r="G157" s="32">
        <f t="shared" si="70"/>
        <v>5534.68</v>
      </c>
      <c r="H157" s="32">
        <f t="shared" si="69"/>
        <v>100</v>
      </c>
    </row>
    <row r="158" spans="1:8" s="35" customFormat="1" ht="38.25" x14ac:dyDescent="0.25">
      <c r="A158" s="244">
        <v>42</v>
      </c>
      <c r="B158" s="245"/>
      <c r="C158" s="246"/>
      <c r="D158" s="41" t="s">
        <v>26</v>
      </c>
      <c r="E158" s="32">
        <v>5534.68</v>
      </c>
      <c r="F158" s="32">
        <v>5534.68</v>
      </c>
      <c r="G158" s="32">
        <f t="shared" si="70"/>
        <v>5534.68</v>
      </c>
      <c r="H158" s="32">
        <f t="shared" si="69"/>
        <v>100</v>
      </c>
    </row>
    <row r="159" spans="1:8" s="35" customFormat="1" x14ac:dyDescent="0.25">
      <c r="A159" s="244">
        <v>422</v>
      </c>
      <c r="B159" s="245"/>
      <c r="C159" s="246"/>
      <c r="D159" s="41" t="s">
        <v>67</v>
      </c>
      <c r="E159" s="32"/>
      <c r="F159" s="32"/>
      <c r="G159" s="32">
        <f t="shared" ref="G159" si="71">G160+G161</f>
        <v>5534.68</v>
      </c>
      <c r="H159" s="32"/>
    </row>
    <row r="160" spans="1:8" x14ac:dyDescent="0.25">
      <c r="A160" s="239">
        <v>4223</v>
      </c>
      <c r="B160" s="242"/>
      <c r="C160" s="243"/>
      <c r="D160" s="45" t="s">
        <v>167</v>
      </c>
      <c r="E160" s="34"/>
      <c r="F160" s="34"/>
      <c r="G160" s="34">
        <v>1552.75</v>
      </c>
      <c r="H160" s="34"/>
    </row>
    <row r="161" spans="1:8" s="127" customFormat="1" ht="25.5" x14ac:dyDescent="0.25">
      <c r="A161" s="239">
        <v>4227</v>
      </c>
      <c r="B161" s="242"/>
      <c r="C161" s="243"/>
      <c r="D161" s="45" t="s">
        <v>169</v>
      </c>
      <c r="E161" s="34"/>
      <c r="F161" s="34"/>
      <c r="G161" s="34">
        <v>3981.93</v>
      </c>
      <c r="H161" s="34"/>
    </row>
    <row r="162" spans="1:8" s="35" customFormat="1" x14ac:dyDescent="0.25">
      <c r="A162" s="250" t="s">
        <v>111</v>
      </c>
      <c r="B162" s="251"/>
      <c r="C162" s="252"/>
      <c r="D162" s="42" t="s">
        <v>180</v>
      </c>
      <c r="E162" s="48">
        <f t="shared" ref="E162:G171" si="72">E163</f>
        <v>58750.47</v>
      </c>
      <c r="F162" s="48">
        <f t="shared" si="72"/>
        <v>58750.47</v>
      </c>
      <c r="G162" s="48">
        <f t="shared" si="72"/>
        <v>58750.47</v>
      </c>
      <c r="H162" s="48">
        <f t="shared" ref="H162:H165" si="73">G162/F162*100</f>
        <v>100</v>
      </c>
    </row>
    <row r="163" spans="1:8" s="35" customFormat="1" x14ac:dyDescent="0.25">
      <c r="A163" s="253" t="s">
        <v>96</v>
      </c>
      <c r="B163" s="254"/>
      <c r="C163" s="255"/>
      <c r="D163" s="43" t="s">
        <v>97</v>
      </c>
      <c r="E163" s="47">
        <f t="shared" si="72"/>
        <v>58750.47</v>
      </c>
      <c r="F163" s="47">
        <f t="shared" si="72"/>
        <v>58750.47</v>
      </c>
      <c r="G163" s="47">
        <f t="shared" si="72"/>
        <v>58750.47</v>
      </c>
      <c r="H163" s="47">
        <f t="shared" si="73"/>
        <v>100</v>
      </c>
    </row>
    <row r="164" spans="1:8" s="35" customFormat="1" ht="25.5" x14ac:dyDescent="0.25">
      <c r="A164" s="247">
        <v>4</v>
      </c>
      <c r="B164" s="248"/>
      <c r="C164" s="249"/>
      <c r="D164" s="41" t="s">
        <v>11</v>
      </c>
      <c r="E164" s="32">
        <f t="shared" si="72"/>
        <v>58750.47</v>
      </c>
      <c r="F164" s="32">
        <f t="shared" si="72"/>
        <v>58750.47</v>
      </c>
      <c r="G164" s="32">
        <f t="shared" si="72"/>
        <v>58750.47</v>
      </c>
      <c r="H164" s="32">
        <f t="shared" si="73"/>
        <v>100</v>
      </c>
    </row>
    <row r="165" spans="1:8" s="35" customFormat="1" ht="25.5" x14ac:dyDescent="0.25">
      <c r="A165" s="244">
        <v>45</v>
      </c>
      <c r="B165" s="245"/>
      <c r="C165" s="246"/>
      <c r="D165" s="41" t="s">
        <v>89</v>
      </c>
      <c r="E165" s="32">
        <v>58750.47</v>
      </c>
      <c r="F165" s="32">
        <v>58750.47</v>
      </c>
      <c r="G165" s="32">
        <f t="shared" si="72"/>
        <v>58750.47</v>
      </c>
      <c r="H165" s="32">
        <f t="shared" si="73"/>
        <v>100</v>
      </c>
    </row>
    <row r="166" spans="1:8" s="35" customFormat="1" ht="25.5" x14ac:dyDescent="0.25">
      <c r="A166" s="244">
        <v>451</v>
      </c>
      <c r="B166" s="245"/>
      <c r="C166" s="246"/>
      <c r="D166" s="41" t="s">
        <v>90</v>
      </c>
      <c r="E166" s="32"/>
      <c r="F166" s="32"/>
      <c r="G166" s="32">
        <f t="shared" si="72"/>
        <v>58750.47</v>
      </c>
      <c r="H166" s="32"/>
    </row>
    <row r="167" spans="1:8" ht="25.5" x14ac:dyDescent="0.25">
      <c r="A167" s="239">
        <v>4511</v>
      </c>
      <c r="B167" s="242"/>
      <c r="C167" s="243"/>
      <c r="D167" s="45" t="s">
        <v>90</v>
      </c>
      <c r="E167" s="34"/>
      <c r="F167" s="34"/>
      <c r="G167" s="34">
        <v>58750.47</v>
      </c>
      <c r="H167" s="34"/>
    </row>
    <row r="168" spans="1:8" s="35" customFormat="1" ht="25.5" x14ac:dyDescent="0.25">
      <c r="A168" s="250" t="s">
        <v>262</v>
      </c>
      <c r="B168" s="251"/>
      <c r="C168" s="252"/>
      <c r="D168" s="169" t="s">
        <v>263</v>
      </c>
      <c r="E168" s="48">
        <f t="shared" si="72"/>
        <v>800</v>
      </c>
      <c r="F168" s="48">
        <f t="shared" si="72"/>
        <v>800</v>
      </c>
      <c r="G168" s="48">
        <f t="shared" si="72"/>
        <v>800</v>
      </c>
      <c r="H168" s="48">
        <f t="shared" ref="H168:H171" si="74">G168/F168*100</f>
        <v>100</v>
      </c>
    </row>
    <row r="169" spans="1:8" s="35" customFormat="1" x14ac:dyDescent="0.25">
      <c r="A169" s="253" t="s">
        <v>96</v>
      </c>
      <c r="B169" s="254"/>
      <c r="C169" s="255"/>
      <c r="D169" s="170" t="s">
        <v>97</v>
      </c>
      <c r="E169" s="47">
        <f t="shared" si="72"/>
        <v>800</v>
      </c>
      <c r="F169" s="47">
        <f t="shared" si="72"/>
        <v>800</v>
      </c>
      <c r="G169" s="47">
        <f t="shared" si="72"/>
        <v>800</v>
      </c>
      <c r="H169" s="47">
        <f t="shared" si="74"/>
        <v>100</v>
      </c>
    </row>
    <row r="170" spans="1:8" s="35" customFormat="1" ht="25.5" x14ac:dyDescent="0.25">
      <c r="A170" s="247">
        <v>4</v>
      </c>
      <c r="B170" s="248"/>
      <c r="C170" s="249"/>
      <c r="D170" s="171" t="s">
        <v>11</v>
      </c>
      <c r="E170" s="32">
        <f t="shared" si="72"/>
        <v>800</v>
      </c>
      <c r="F170" s="32">
        <f t="shared" si="72"/>
        <v>800</v>
      </c>
      <c r="G170" s="32">
        <f t="shared" si="72"/>
        <v>800</v>
      </c>
      <c r="H170" s="32">
        <f t="shared" si="74"/>
        <v>100</v>
      </c>
    </row>
    <row r="171" spans="1:8" s="35" customFormat="1" ht="38.25" x14ac:dyDescent="0.25">
      <c r="A171" s="244">
        <v>42</v>
      </c>
      <c r="B171" s="245"/>
      <c r="C171" s="246"/>
      <c r="D171" s="171" t="s">
        <v>26</v>
      </c>
      <c r="E171" s="32">
        <v>800</v>
      </c>
      <c r="F171" s="32">
        <v>800</v>
      </c>
      <c r="G171" s="32">
        <f t="shared" si="72"/>
        <v>800</v>
      </c>
      <c r="H171" s="32">
        <f t="shared" si="74"/>
        <v>100</v>
      </c>
    </row>
    <row r="172" spans="1:8" s="35" customFormat="1" ht="25.5" x14ac:dyDescent="0.25">
      <c r="A172" s="244">
        <v>424</v>
      </c>
      <c r="B172" s="245"/>
      <c r="C172" s="246"/>
      <c r="D172" s="171" t="s">
        <v>170</v>
      </c>
      <c r="E172" s="32"/>
      <c r="F172" s="32"/>
      <c r="G172" s="32">
        <f t="shared" ref="G172" si="75">G173</f>
        <v>800</v>
      </c>
      <c r="H172" s="32"/>
    </row>
    <row r="173" spans="1:8" s="127" customFormat="1" x14ac:dyDescent="0.25">
      <c r="A173" s="239">
        <v>4241</v>
      </c>
      <c r="B173" s="242"/>
      <c r="C173" s="243"/>
      <c r="D173" s="45" t="s">
        <v>171</v>
      </c>
      <c r="E173" s="34"/>
      <c r="F173" s="34"/>
      <c r="G173" s="34">
        <v>800</v>
      </c>
      <c r="H173" s="34"/>
    </row>
    <row r="174" spans="1:8" s="35" customFormat="1" ht="38.25" x14ac:dyDescent="0.25">
      <c r="A174" s="256" t="s">
        <v>93</v>
      </c>
      <c r="B174" s="257"/>
      <c r="C174" s="258"/>
      <c r="D174" s="44" t="s">
        <v>139</v>
      </c>
      <c r="E174" s="49">
        <f>E175+E236+E264+E275+E283+E317+E367+E373+E420+E435+E456+E483+E494+E505+E515+E540</f>
        <v>3793231.6900000004</v>
      </c>
      <c r="F174" s="49">
        <f>F175+F236+F264+F275+F283+F317+F367+F373+F420+F435+F456+F483+F494+F505+F515+F540</f>
        <v>3793231.6900000004</v>
      </c>
      <c r="G174" s="49">
        <f t="shared" ref="G174" si="76">G175+G236+G264+G275+G283+G317+G367+G373+G420+G435+G456+G483+G494+G505+G515+G540</f>
        <v>3630361.8800000004</v>
      </c>
      <c r="H174" s="49">
        <f t="shared" ref="H174:H178" si="77">G174/F174*100</f>
        <v>95.706304720869824</v>
      </c>
    </row>
    <row r="175" spans="1:8" s="35" customFormat="1" x14ac:dyDescent="0.25">
      <c r="A175" s="250" t="s">
        <v>95</v>
      </c>
      <c r="B175" s="251"/>
      <c r="C175" s="252"/>
      <c r="D175" s="42" t="s">
        <v>8</v>
      </c>
      <c r="E175" s="48">
        <f>E176+E190+E195+E206+E211+E228</f>
        <v>33164.81</v>
      </c>
      <c r="F175" s="48">
        <f>F176+F190+F195+F206+F211+F228</f>
        <v>33164.81</v>
      </c>
      <c r="G175" s="48">
        <f>G176+G190+G195+G206+G211+G228</f>
        <v>16927.46</v>
      </c>
      <c r="H175" s="48">
        <f t="shared" si="77"/>
        <v>51.040425077062103</v>
      </c>
    </row>
    <row r="176" spans="1:8" s="35" customFormat="1" x14ac:dyDescent="0.25">
      <c r="A176" s="253" t="s">
        <v>140</v>
      </c>
      <c r="B176" s="254"/>
      <c r="C176" s="255"/>
      <c r="D176" s="43" t="s">
        <v>141</v>
      </c>
      <c r="E176" s="47">
        <f t="shared" ref="E176:G177" si="78">E177</f>
        <v>10690.45</v>
      </c>
      <c r="F176" s="47">
        <f t="shared" si="78"/>
        <v>10690.45</v>
      </c>
      <c r="G176" s="47">
        <f t="shared" si="78"/>
        <v>5752.15</v>
      </c>
      <c r="H176" s="47">
        <f t="shared" si="77"/>
        <v>53.806434715096174</v>
      </c>
    </row>
    <row r="177" spans="1:8" s="35" customFormat="1" x14ac:dyDescent="0.25">
      <c r="A177" s="247">
        <v>3</v>
      </c>
      <c r="B177" s="248"/>
      <c r="C177" s="249"/>
      <c r="D177" s="41" t="s">
        <v>9</v>
      </c>
      <c r="E177" s="32">
        <f t="shared" si="78"/>
        <v>10690.45</v>
      </c>
      <c r="F177" s="32">
        <f t="shared" si="78"/>
        <v>10690.45</v>
      </c>
      <c r="G177" s="32">
        <f t="shared" si="78"/>
        <v>5752.15</v>
      </c>
      <c r="H177" s="32">
        <f t="shared" si="77"/>
        <v>53.806434715096174</v>
      </c>
    </row>
    <row r="178" spans="1:8" s="35" customFormat="1" x14ac:dyDescent="0.25">
      <c r="A178" s="244">
        <v>32</v>
      </c>
      <c r="B178" s="245"/>
      <c r="C178" s="246"/>
      <c r="D178" s="41" t="s">
        <v>19</v>
      </c>
      <c r="E178" s="32">
        <v>10690.45</v>
      </c>
      <c r="F178" s="32">
        <v>10690.45</v>
      </c>
      <c r="G178" s="32">
        <f t="shared" ref="G178" si="79">G179+G181+G184+G187</f>
        <v>5752.15</v>
      </c>
      <c r="H178" s="32">
        <f t="shared" si="77"/>
        <v>53.806434715096174</v>
      </c>
    </row>
    <row r="179" spans="1:8" s="35" customFormat="1" x14ac:dyDescent="0.25">
      <c r="A179" s="244">
        <v>321</v>
      </c>
      <c r="B179" s="245"/>
      <c r="C179" s="246"/>
      <c r="D179" s="41" t="s">
        <v>50</v>
      </c>
      <c r="E179" s="32"/>
      <c r="F179" s="32"/>
      <c r="G179" s="32">
        <f t="shared" ref="G179" si="80">G180</f>
        <v>318.60000000000002</v>
      </c>
      <c r="H179" s="32"/>
    </row>
    <row r="180" spans="1:8" x14ac:dyDescent="0.25">
      <c r="A180" s="239">
        <v>3211</v>
      </c>
      <c r="B180" s="242"/>
      <c r="C180" s="243"/>
      <c r="D180" s="45" t="s">
        <v>60</v>
      </c>
      <c r="E180" s="34"/>
      <c r="F180" s="34"/>
      <c r="G180" s="34">
        <v>318.60000000000002</v>
      </c>
      <c r="H180" s="34"/>
    </row>
    <row r="181" spans="1:8" s="35" customFormat="1" x14ac:dyDescent="0.25">
      <c r="A181" s="244">
        <v>322</v>
      </c>
      <c r="B181" s="245"/>
      <c r="C181" s="246"/>
      <c r="D181" s="41" t="s">
        <v>52</v>
      </c>
      <c r="E181" s="32"/>
      <c r="F181" s="32"/>
      <c r="G181" s="32">
        <f t="shared" ref="G181" si="81">G182+G183</f>
        <v>1231.52</v>
      </c>
      <c r="H181" s="32"/>
    </row>
    <row r="182" spans="1:8" x14ac:dyDescent="0.25">
      <c r="A182" s="239">
        <v>3223</v>
      </c>
      <c r="B182" s="242"/>
      <c r="C182" s="243"/>
      <c r="D182" s="45" t="s">
        <v>75</v>
      </c>
      <c r="E182" s="34"/>
      <c r="F182" s="34"/>
      <c r="G182" s="34">
        <v>1231.52</v>
      </c>
      <c r="H182" s="34"/>
    </row>
    <row r="183" spans="1:8" x14ac:dyDescent="0.25">
      <c r="A183" s="239">
        <v>3225</v>
      </c>
      <c r="B183" s="242"/>
      <c r="C183" s="243"/>
      <c r="D183" s="45" t="s">
        <v>99</v>
      </c>
      <c r="E183" s="34"/>
      <c r="F183" s="34"/>
      <c r="G183" s="34">
        <v>0</v>
      </c>
      <c r="H183" s="34"/>
    </row>
    <row r="184" spans="1:8" s="35" customFormat="1" x14ac:dyDescent="0.25">
      <c r="A184" s="244">
        <v>323</v>
      </c>
      <c r="B184" s="245"/>
      <c r="C184" s="246"/>
      <c r="D184" s="41" t="s">
        <v>65</v>
      </c>
      <c r="E184" s="32"/>
      <c r="F184" s="32"/>
      <c r="G184" s="32">
        <f t="shared" ref="G184" si="82">G185+G186</f>
        <v>1838.71</v>
      </c>
      <c r="H184" s="32"/>
    </row>
    <row r="185" spans="1:8" x14ac:dyDescent="0.25">
      <c r="A185" s="239">
        <v>3231</v>
      </c>
      <c r="B185" s="242"/>
      <c r="C185" s="243"/>
      <c r="D185" s="45" t="s">
        <v>101</v>
      </c>
      <c r="E185" s="34"/>
      <c r="F185" s="34"/>
      <c r="G185" s="34">
        <v>1838.71</v>
      </c>
      <c r="H185" s="34"/>
    </row>
    <row r="186" spans="1:8" x14ac:dyDescent="0.25">
      <c r="A186" s="239">
        <v>3239</v>
      </c>
      <c r="B186" s="242"/>
      <c r="C186" s="243"/>
      <c r="D186" s="45" t="s">
        <v>82</v>
      </c>
      <c r="E186" s="34"/>
      <c r="F186" s="34"/>
      <c r="G186" s="34">
        <v>0</v>
      </c>
      <c r="H186" s="34"/>
    </row>
    <row r="187" spans="1:8" s="35" customFormat="1" ht="25.5" x14ac:dyDescent="0.25">
      <c r="A187" s="244">
        <v>329</v>
      </c>
      <c r="B187" s="245"/>
      <c r="C187" s="246"/>
      <c r="D187" s="41" t="s">
        <v>55</v>
      </c>
      <c r="E187" s="32"/>
      <c r="F187" s="32"/>
      <c r="G187" s="32">
        <f t="shared" ref="G187" si="83">G188+G189</f>
        <v>2363.3200000000002</v>
      </c>
      <c r="H187" s="32"/>
    </row>
    <row r="188" spans="1:8" x14ac:dyDescent="0.25">
      <c r="A188" s="239">
        <v>3293</v>
      </c>
      <c r="B188" s="242"/>
      <c r="C188" s="243"/>
      <c r="D188" s="45" t="s">
        <v>91</v>
      </c>
      <c r="E188" s="34"/>
      <c r="F188" s="34"/>
      <c r="G188" s="34">
        <v>0</v>
      </c>
      <c r="H188" s="34"/>
    </row>
    <row r="189" spans="1:8" ht="25.5" x14ac:dyDescent="0.25">
      <c r="A189" s="239">
        <v>3299</v>
      </c>
      <c r="B189" s="242"/>
      <c r="C189" s="243"/>
      <c r="D189" s="45" t="s">
        <v>55</v>
      </c>
      <c r="E189" s="34"/>
      <c r="F189" s="34"/>
      <c r="G189" s="34">
        <v>2363.3200000000002</v>
      </c>
      <c r="H189" s="34"/>
    </row>
    <row r="190" spans="1:8" s="35" customFormat="1" ht="38.25" x14ac:dyDescent="0.25">
      <c r="A190" s="253" t="s">
        <v>142</v>
      </c>
      <c r="B190" s="254"/>
      <c r="C190" s="255"/>
      <c r="D190" s="43" t="s">
        <v>143</v>
      </c>
      <c r="E190" s="47">
        <f t="shared" ref="E190:G193" si="84">E191</f>
        <v>0</v>
      </c>
      <c r="F190" s="47">
        <f t="shared" si="84"/>
        <v>0</v>
      </c>
      <c r="G190" s="47">
        <f t="shared" si="84"/>
        <v>0</v>
      </c>
      <c r="H190" s="47">
        <v>0</v>
      </c>
    </row>
    <row r="191" spans="1:8" s="35" customFormat="1" x14ac:dyDescent="0.25">
      <c r="A191" s="247">
        <v>3</v>
      </c>
      <c r="B191" s="248"/>
      <c r="C191" s="249"/>
      <c r="D191" s="41" t="s">
        <v>9</v>
      </c>
      <c r="E191" s="32">
        <f t="shared" si="84"/>
        <v>0</v>
      </c>
      <c r="F191" s="32">
        <f t="shared" si="84"/>
        <v>0</v>
      </c>
      <c r="G191" s="32">
        <f t="shared" si="84"/>
        <v>0</v>
      </c>
      <c r="H191" s="32">
        <v>0</v>
      </c>
    </row>
    <row r="192" spans="1:8" s="35" customFormat="1" x14ac:dyDescent="0.25">
      <c r="A192" s="244">
        <v>32</v>
      </c>
      <c r="B192" s="245"/>
      <c r="C192" s="246"/>
      <c r="D192" s="41" t="s">
        <v>19</v>
      </c>
      <c r="E192" s="32">
        <f t="shared" si="84"/>
        <v>0</v>
      </c>
      <c r="F192" s="32">
        <f t="shared" si="84"/>
        <v>0</v>
      </c>
      <c r="G192" s="32">
        <f t="shared" si="84"/>
        <v>0</v>
      </c>
      <c r="H192" s="32">
        <v>0</v>
      </c>
    </row>
    <row r="193" spans="1:8" s="35" customFormat="1" x14ac:dyDescent="0.25">
      <c r="A193" s="244">
        <v>323</v>
      </c>
      <c r="B193" s="245"/>
      <c r="C193" s="246"/>
      <c r="D193" s="41" t="s">
        <v>65</v>
      </c>
      <c r="E193" s="32"/>
      <c r="F193" s="32"/>
      <c r="G193" s="32">
        <f t="shared" si="84"/>
        <v>0</v>
      </c>
      <c r="H193" s="32"/>
    </row>
    <row r="194" spans="1:8" x14ac:dyDescent="0.25">
      <c r="A194" s="239">
        <v>3239</v>
      </c>
      <c r="B194" s="242"/>
      <c r="C194" s="243"/>
      <c r="D194" s="45" t="s">
        <v>82</v>
      </c>
      <c r="E194" s="34"/>
      <c r="F194" s="34"/>
      <c r="G194" s="34">
        <v>0</v>
      </c>
      <c r="H194" s="34"/>
    </row>
    <row r="195" spans="1:8" s="35" customFormat="1" ht="25.5" x14ac:dyDescent="0.25">
      <c r="A195" s="253" t="s">
        <v>144</v>
      </c>
      <c r="B195" s="254"/>
      <c r="C195" s="255"/>
      <c r="D195" s="43" t="s">
        <v>145</v>
      </c>
      <c r="E195" s="47">
        <f t="shared" ref="E195:G196" si="85">E196</f>
        <v>5308.91</v>
      </c>
      <c r="F195" s="47">
        <f t="shared" si="85"/>
        <v>5308.91</v>
      </c>
      <c r="G195" s="47">
        <f t="shared" si="85"/>
        <v>2195.71</v>
      </c>
      <c r="H195" s="47">
        <f t="shared" ref="H195:H197" si="86">G195/F195*100</f>
        <v>41.358960690612577</v>
      </c>
    </row>
    <row r="196" spans="1:8" s="35" customFormat="1" x14ac:dyDescent="0.25">
      <c r="A196" s="247">
        <v>3</v>
      </c>
      <c r="B196" s="248"/>
      <c r="C196" s="249"/>
      <c r="D196" s="41" t="s">
        <v>9</v>
      </c>
      <c r="E196" s="32">
        <f t="shared" si="85"/>
        <v>5308.91</v>
      </c>
      <c r="F196" s="32">
        <f t="shared" si="85"/>
        <v>5308.91</v>
      </c>
      <c r="G196" s="32">
        <f t="shared" si="85"/>
        <v>2195.71</v>
      </c>
      <c r="H196" s="32">
        <f t="shared" si="86"/>
        <v>41.358960690612577</v>
      </c>
    </row>
    <row r="197" spans="1:8" s="35" customFormat="1" x14ac:dyDescent="0.25">
      <c r="A197" s="244">
        <v>32</v>
      </c>
      <c r="B197" s="245"/>
      <c r="C197" s="246"/>
      <c r="D197" s="41" t="s">
        <v>19</v>
      </c>
      <c r="E197" s="32">
        <v>5308.91</v>
      </c>
      <c r="F197" s="32">
        <v>5308.91</v>
      </c>
      <c r="G197" s="32">
        <f t="shared" ref="G197" si="87">G198+G200+G203</f>
        <v>2195.71</v>
      </c>
      <c r="H197" s="32">
        <f t="shared" si="86"/>
        <v>41.358960690612577</v>
      </c>
    </row>
    <row r="198" spans="1:8" s="35" customFormat="1" x14ac:dyDescent="0.25">
      <c r="A198" s="244">
        <v>321</v>
      </c>
      <c r="B198" s="245"/>
      <c r="C198" s="246"/>
      <c r="D198" s="41" t="s">
        <v>50</v>
      </c>
      <c r="E198" s="32"/>
      <c r="F198" s="32"/>
      <c r="G198" s="32">
        <f t="shared" ref="G198" si="88">G199</f>
        <v>2124</v>
      </c>
      <c r="H198" s="32"/>
    </row>
    <row r="199" spans="1:8" x14ac:dyDescent="0.25">
      <c r="A199" s="239">
        <v>3211</v>
      </c>
      <c r="B199" s="242"/>
      <c r="C199" s="243"/>
      <c r="D199" s="45" t="s">
        <v>60</v>
      </c>
      <c r="E199" s="34"/>
      <c r="F199" s="34"/>
      <c r="G199" s="34">
        <v>2124</v>
      </c>
      <c r="H199" s="34"/>
    </row>
    <row r="200" spans="1:8" s="35" customFormat="1" x14ac:dyDescent="0.25">
      <c r="A200" s="244">
        <v>323</v>
      </c>
      <c r="B200" s="245"/>
      <c r="C200" s="246"/>
      <c r="D200" s="41" t="s">
        <v>65</v>
      </c>
      <c r="E200" s="32"/>
      <c r="F200" s="32"/>
      <c r="G200" s="32">
        <f t="shared" ref="G200" si="89">G201+G202</f>
        <v>0</v>
      </c>
      <c r="H200" s="32"/>
    </row>
    <row r="201" spans="1:8" x14ac:dyDescent="0.25">
      <c r="A201" s="239">
        <v>3231</v>
      </c>
      <c r="B201" s="242"/>
      <c r="C201" s="243"/>
      <c r="D201" s="45" t="s">
        <v>101</v>
      </c>
      <c r="E201" s="34"/>
      <c r="F201" s="34"/>
      <c r="G201" s="34">
        <v>0</v>
      </c>
      <c r="H201" s="34"/>
    </row>
    <row r="202" spans="1:8" x14ac:dyDescent="0.25">
      <c r="A202" s="239">
        <v>3239</v>
      </c>
      <c r="B202" s="242"/>
      <c r="C202" s="243"/>
      <c r="D202" s="45" t="s">
        <v>82</v>
      </c>
      <c r="E202" s="34"/>
      <c r="F202" s="34"/>
      <c r="G202" s="34">
        <v>0</v>
      </c>
      <c r="H202" s="34"/>
    </row>
    <row r="203" spans="1:8" s="35" customFormat="1" ht="25.5" x14ac:dyDescent="0.25">
      <c r="A203" s="244">
        <v>329</v>
      </c>
      <c r="B203" s="245"/>
      <c r="C203" s="246"/>
      <c r="D203" s="41" t="s">
        <v>55</v>
      </c>
      <c r="E203" s="32"/>
      <c r="F203" s="32"/>
      <c r="G203" s="32">
        <f t="shared" ref="G203" si="90">G204+G205</f>
        <v>71.709999999999994</v>
      </c>
      <c r="H203" s="32"/>
    </row>
    <row r="204" spans="1:8" x14ac:dyDescent="0.25">
      <c r="A204" s="239">
        <v>3293</v>
      </c>
      <c r="B204" s="242"/>
      <c r="C204" s="243"/>
      <c r="D204" s="45" t="s">
        <v>91</v>
      </c>
      <c r="E204" s="34"/>
      <c r="F204" s="34"/>
      <c r="G204" s="34">
        <v>0</v>
      </c>
      <c r="H204" s="34"/>
    </row>
    <row r="205" spans="1:8" ht="25.5" x14ac:dyDescent="0.25">
      <c r="A205" s="239">
        <v>3299</v>
      </c>
      <c r="B205" s="242"/>
      <c r="C205" s="243"/>
      <c r="D205" s="45" t="s">
        <v>55</v>
      </c>
      <c r="E205" s="34"/>
      <c r="F205" s="34"/>
      <c r="G205" s="34">
        <v>71.709999999999994</v>
      </c>
      <c r="H205" s="34"/>
    </row>
    <row r="206" spans="1:8" s="35" customFormat="1" ht="25.5" x14ac:dyDescent="0.25">
      <c r="A206" s="253" t="s">
        <v>146</v>
      </c>
      <c r="B206" s="254"/>
      <c r="C206" s="255"/>
      <c r="D206" s="43" t="s">
        <v>147</v>
      </c>
      <c r="E206" s="47">
        <f t="shared" ref="E206:G209" si="91">E207</f>
        <v>0</v>
      </c>
      <c r="F206" s="47">
        <f t="shared" si="91"/>
        <v>0</v>
      </c>
      <c r="G206" s="47">
        <f t="shared" si="91"/>
        <v>0</v>
      </c>
      <c r="H206" s="47">
        <v>0</v>
      </c>
    </row>
    <row r="207" spans="1:8" s="35" customFormat="1" x14ac:dyDescent="0.25">
      <c r="A207" s="247">
        <v>3</v>
      </c>
      <c r="B207" s="248"/>
      <c r="C207" s="249"/>
      <c r="D207" s="41" t="s">
        <v>9</v>
      </c>
      <c r="E207" s="32">
        <f t="shared" si="91"/>
        <v>0</v>
      </c>
      <c r="F207" s="32">
        <f t="shared" si="91"/>
        <v>0</v>
      </c>
      <c r="G207" s="32">
        <f t="shared" si="91"/>
        <v>0</v>
      </c>
      <c r="H207" s="32">
        <v>0</v>
      </c>
    </row>
    <row r="208" spans="1:8" s="35" customFormat="1" x14ac:dyDescent="0.25">
      <c r="A208" s="244">
        <v>32</v>
      </c>
      <c r="B208" s="245"/>
      <c r="C208" s="246"/>
      <c r="D208" s="41" t="s">
        <v>19</v>
      </c>
      <c r="E208" s="32">
        <f t="shared" si="91"/>
        <v>0</v>
      </c>
      <c r="F208" s="32">
        <f t="shared" si="91"/>
        <v>0</v>
      </c>
      <c r="G208" s="32">
        <f t="shared" si="91"/>
        <v>0</v>
      </c>
      <c r="H208" s="32">
        <v>0</v>
      </c>
    </row>
    <row r="209" spans="1:8" s="35" customFormat="1" x14ac:dyDescent="0.25">
      <c r="A209" s="244">
        <v>323</v>
      </c>
      <c r="B209" s="245"/>
      <c r="C209" s="246"/>
      <c r="D209" s="41" t="s">
        <v>65</v>
      </c>
      <c r="E209" s="32"/>
      <c r="F209" s="32"/>
      <c r="G209" s="32">
        <f t="shared" si="91"/>
        <v>0</v>
      </c>
      <c r="H209" s="32"/>
    </row>
    <row r="210" spans="1:8" x14ac:dyDescent="0.25">
      <c r="A210" s="239">
        <v>3237</v>
      </c>
      <c r="B210" s="242"/>
      <c r="C210" s="243"/>
      <c r="D210" s="45" t="s">
        <v>66</v>
      </c>
      <c r="E210" s="34"/>
      <c r="F210" s="34"/>
      <c r="G210" s="34">
        <v>0</v>
      </c>
      <c r="H210" s="34"/>
    </row>
    <row r="211" spans="1:8" s="35" customFormat="1" x14ac:dyDescent="0.25">
      <c r="A211" s="253" t="s">
        <v>148</v>
      </c>
      <c r="B211" s="254"/>
      <c r="C211" s="255"/>
      <c r="D211" s="43" t="s">
        <v>149</v>
      </c>
      <c r="E211" s="47">
        <f t="shared" ref="E211:G211" si="92">E212</f>
        <v>15165.45</v>
      </c>
      <c r="F211" s="47">
        <f t="shared" si="92"/>
        <v>15165.45</v>
      </c>
      <c r="G211" s="47">
        <f t="shared" si="92"/>
        <v>8979.5999999999985</v>
      </c>
      <c r="H211" s="47">
        <f t="shared" ref="H211:H213" si="93">G211/F211*100</f>
        <v>59.210903731837817</v>
      </c>
    </row>
    <row r="212" spans="1:8" s="35" customFormat="1" x14ac:dyDescent="0.25">
      <c r="A212" s="247">
        <v>3</v>
      </c>
      <c r="B212" s="248"/>
      <c r="C212" s="249"/>
      <c r="D212" s="41" t="s">
        <v>9</v>
      </c>
      <c r="E212" s="32">
        <f t="shared" ref="E212:G212" si="94">E213+E216+E225</f>
        <v>15165.45</v>
      </c>
      <c r="F212" s="32">
        <f t="shared" ref="F212" si="95">F213+F216+F225</f>
        <v>15165.45</v>
      </c>
      <c r="G212" s="32">
        <f t="shared" si="94"/>
        <v>8979.5999999999985</v>
      </c>
      <c r="H212" s="32">
        <f t="shared" si="93"/>
        <v>59.210903731837817</v>
      </c>
    </row>
    <row r="213" spans="1:8" s="35" customFormat="1" x14ac:dyDescent="0.25">
      <c r="A213" s="244">
        <v>31</v>
      </c>
      <c r="B213" s="245"/>
      <c r="C213" s="246"/>
      <c r="D213" s="41" t="s">
        <v>10</v>
      </c>
      <c r="E213" s="32">
        <v>1400</v>
      </c>
      <c r="F213" s="32">
        <v>1400</v>
      </c>
      <c r="G213" s="32">
        <f t="shared" ref="G213:G214" si="96">G214</f>
        <v>1393.54</v>
      </c>
      <c r="H213" s="32">
        <f t="shared" si="93"/>
        <v>99.538571428571416</v>
      </c>
    </row>
    <row r="214" spans="1:8" s="35" customFormat="1" x14ac:dyDescent="0.25">
      <c r="A214" s="244">
        <v>312</v>
      </c>
      <c r="B214" s="245"/>
      <c r="C214" s="246"/>
      <c r="D214" s="41" t="s">
        <v>47</v>
      </c>
      <c r="E214" s="32"/>
      <c r="F214" s="32"/>
      <c r="G214" s="32">
        <f t="shared" si="96"/>
        <v>1393.54</v>
      </c>
      <c r="H214" s="32"/>
    </row>
    <row r="215" spans="1:8" x14ac:dyDescent="0.25">
      <c r="A215" s="239">
        <v>3121</v>
      </c>
      <c r="B215" s="242"/>
      <c r="C215" s="243"/>
      <c r="D215" s="45" t="s">
        <v>47</v>
      </c>
      <c r="E215" s="34"/>
      <c r="F215" s="34"/>
      <c r="G215" s="34">
        <v>1393.54</v>
      </c>
      <c r="H215" s="34"/>
    </row>
    <row r="216" spans="1:8" s="35" customFormat="1" x14ac:dyDescent="0.25">
      <c r="A216" s="244">
        <v>32</v>
      </c>
      <c r="B216" s="245"/>
      <c r="C216" s="246"/>
      <c r="D216" s="41" t="s">
        <v>19</v>
      </c>
      <c r="E216" s="32">
        <v>13765.45</v>
      </c>
      <c r="F216" s="32">
        <v>13765.45</v>
      </c>
      <c r="G216" s="32">
        <f t="shared" ref="G216" si="97">G217+G219+G223</f>
        <v>7586.0599999999995</v>
      </c>
      <c r="H216" s="32">
        <f t="shared" ref="H216" si="98">G216/F216*100</f>
        <v>55.109422503441586</v>
      </c>
    </row>
    <row r="217" spans="1:8" s="35" customFormat="1" x14ac:dyDescent="0.25">
      <c r="A217" s="244">
        <v>321</v>
      </c>
      <c r="B217" s="245"/>
      <c r="C217" s="246"/>
      <c r="D217" s="41" t="s">
        <v>50</v>
      </c>
      <c r="E217" s="32"/>
      <c r="F217" s="32"/>
      <c r="G217" s="32">
        <f t="shared" ref="G217" si="99">G218</f>
        <v>492.3</v>
      </c>
      <c r="H217" s="32"/>
    </row>
    <row r="218" spans="1:8" x14ac:dyDescent="0.25">
      <c r="A218" s="239">
        <v>3211</v>
      </c>
      <c r="B218" s="242"/>
      <c r="C218" s="243"/>
      <c r="D218" s="45" t="s">
        <v>60</v>
      </c>
      <c r="E218" s="34"/>
      <c r="F218" s="34"/>
      <c r="G218" s="34">
        <v>492.3</v>
      </c>
      <c r="H218" s="34"/>
    </row>
    <row r="219" spans="1:8" s="35" customFormat="1" x14ac:dyDescent="0.25">
      <c r="A219" s="244">
        <v>323</v>
      </c>
      <c r="B219" s="245"/>
      <c r="C219" s="246"/>
      <c r="D219" s="41" t="s">
        <v>65</v>
      </c>
      <c r="E219" s="32"/>
      <c r="F219" s="32"/>
      <c r="G219" s="32">
        <f t="shared" ref="G219" si="100">G220+G221+G222</f>
        <v>90.72</v>
      </c>
      <c r="H219" s="32"/>
    </row>
    <row r="220" spans="1:8" x14ac:dyDescent="0.25">
      <c r="A220" s="239">
        <v>3236</v>
      </c>
      <c r="B220" s="242"/>
      <c r="C220" s="243"/>
      <c r="D220" s="45" t="s">
        <v>80</v>
      </c>
      <c r="E220" s="34"/>
      <c r="F220" s="34"/>
      <c r="G220" s="34">
        <v>0</v>
      </c>
      <c r="H220" s="34"/>
    </row>
    <row r="221" spans="1:8" x14ac:dyDescent="0.25">
      <c r="A221" s="239">
        <v>3237</v>
      </c>
      <c r="B221" s="242"/>
      <c r="C221" s="243"/>
      <c r="D221" s="45" t="s">
        <v>66</v>
      </c>
      <c r="E221" s="34"/>
      <c r="F221" s="34"/>
      <c r="G221" s="34">
        <v>90.72</v>
      </c>
      <c r="H221" s="34"/>
    </row>
    <row r="222" spans="1:8" x14ac:dyDescent="0.25">
      <c r="A222" s="239">
        <v>3239</v>
      </c>
      <c r="B222" s="242"/>
      <c r="C222" s="243"/>
      <c r="D222" s="45" t="s">
        <v>82</v>
      </c>
      <c r="E222" s="34"/>
      <c r="F222" s="34"/>
      <c r="G222" s="34">
        <v>0</v>
      </c>
      <c r="H222" s="34"/>
    </row>
    <row r="223" spans="1:8" s="35" customFormat="1" ht="25.5" x14ac:dyDescent="0.25">
      <c r="A223" s="244">
        <v>329</v>
      </c>
      <c r="B223" s="245"/>
      <c r="C223" s="246"/>
      <c r="D223" s="41" t="s">
        <v>55</v>
      </c>
      <c r="E223" s="32"/>
      <c r="F223" s="32"/>
      <c r="G223" s="32">
        <f t="shared" ref="G223" si="101">G224</f>
        <v>7003.04</v>
      </c>
      <c r="H223" s="32"/>
    </row>
    <row r="224" spans="1:8" ht="25.5" x14ac:dyDescent="0.25">
      <c r="A224" s="239">
        <v>3299</v>
      </c>
      <c r="B224" s="242"/>
      <c r="C224" s="243"/>
      <c r="D224" s="45" t="s">
        <v>55</v>
      </c>
      <c r="E224" s="34"/>
      <c r="F224" s="34"/>
      <c r="G224" s="34">
        <v>7003.04</v>
      </c>
      <c r="H224" s="34"/>
    </row>
    <row r="225" spans="1:8" s="35" customFormat="1" ht="38.25" x14ac:dyDescent="0.25">
      <c r="A225" s="244">
        <v>37</v>
      </c>
      <c r="B225" s="245"/>
      <c r="C225" s="246"/>
      <c r="D225" s="158" t="s">
        <v>103</v>
      </c>
      <c r="E225" s="32">
        <f t="shared" ref="E225:G226" si="102">E226</f>
        <v>0</v>
      </c>
      <c r="F225" s="32">
        <f t="shared" si="102"/>
        <v>0</v>
      </c>
      <c r="G225" s="32">
        <f t="shared" si="102"/>
        <v>0</v>
      </c>
      <c r="H225" s="32">
        <v>0</v>
      </c>
    </row>
    <row r="226" spans="1:8" s="35" customFormat="1" ht="25.5" x14ac:dyDescent="0.25">
      <c r="A226" s="244">
        <v>372</v>
      </c>
      <c r="B226" s="245"/>
      <c r="C226" s="246"/>
      <c r="D226" s="158" t="s">
        <v>72</v>
      </c>
      <c r="E226" s="32"/>
      <c r="F226" s="32"/>
      <c r="G226" s="32">
        <f t="shared" si="102"/>
        <v>0</v>
      </c>
      <c r="H226" s="32"/>
    </row>
    <row r="227" spans="1:8" s="127" customFormat="1" ht="25.5" x14ac:dyDescent="0.25">
      <c r="A227" s="239">
        <v>3722</v>
      </c>
      <c r="B227" s="242"/>
      <c r="C227" s="243"/>
      <c r="D227" s="45" t="s">
        <v>74</v>
      </c>
      <c r="E227" s="34"/>
      <c r="F227" s="34"/>
      <c r="G227" s="34">
        <v>0</v>
      </c>
      <c r="H227" s="34"/>
    </row>
    <row r="228" spans="1:8" s="35" customFormat="1" x14ac:dyDescent="0.25">
      <c r="A228" s="253" t="s">
        <v>150</v>
      </c>
      <c r="B228" s="254"/>
      <c r="C228" s="255"/>
      <c r="D228" s="43" t="s">
        <v>151</v>
      </c>
      <c r="E228" s="47">
        <f t="shared" ref="E228:G229" si="103">E229</f>
        <v>2000</v>
      </c>
      <c r="F228" s="47">
        <f t="shared" si="103"/>
        <v>2000</v>
      </c>
      <c r="G228" s="47">
        <f t="shared" si="103"/>
        <v>0</v>
      </c>
      <c r="H228" s="47">
        <f t="shared" ref="H228:H230" si="104">G228/F228*100</f>
        <v>0</v>
      </c>
    </row>
    <row r="229" spans="1:8" s="35" customFormat="1" x14ac:dyDescent="0.25">
      <c r="A229" s="247">
        <v>3</v>
      </c>
      <c r="B229" s="248"/>
      <c r="C229" s="249"/>
      <c r="D229" s="41" t="s">
        <v>9</v>
      </c>
      <c r="E229" s="32">
        <f t="shared" si="103"/>
        <v>2000</v>
      </c>
      <c r="F229" s="32">
        <f t="shared" si="103"/>
        <v>2000</v>
      </c>
      <c r="G229" s="32">
        <f t="shared" si="103"/>
        <v>0</v>
      </c>
      <c r="H229" s="32">
        <f t="shared" si="104"/>
        <v>0</v>
      </c>
    </row>
    <row r="230" spans="1:8" s="35" customFormat="1" x14ac:dyDescent="0.25">
      <c r="A230" s="244">
        <v>32</v>
      </c>
      <c r="B230" s="245"/>
      <c r="C230" s="246"/>
      <c r="D230" s="41" t="s">
        <v>19</v>
      </c>
      <c r="E230" s="32">
        <v>2000</v>
      </c>
      <c r="F230" s="32">
        <v>2000</v>
      </c>
      <c r="G230" s="32">
        <f t="shared" ref="G230" si="105">G231+G234</f>
        <v>0</v>
      </c>
      <c r="H230" s="32">
        <f t="shared" si="104"/>
        <v>0</v>
      </c>
    </row>
    <row r="231" spans="1:8" s="35" customFormat="1" x14ac:dyDescent="0.25">
      <c r="A231" s="244">
        <v>322</v>
      </c>
      <c r="B231" s="245"/>
      <c r="C231" s="246"/>
      <c r="D231" s="41" t="s">
        <v>52</v>
      </c>
      <c r="E231" s="32"/>
      <c r="F231" s="32"/>
      <c r="G231" s="32">
        <f t="shared" ref="G231" si="106">G232+G233</f>
        <v>0</v>
      </c>
      <c r="H231" s="32"/>
    </row>
    <row r="232" spans="1:8" ht="25.5" x14ac:dyDescent="0.25">
      <c r="A232" s="239">
        <v>3221</v>
      </c>
      <c r="B232" s="242"/>
      <c r="C232" s="243"/>
      <c r="D232" s="45" t="s">
        <v>98</v>
      </c>
      <c r="E232" s="34"/>
      <c r="F232" s="34"/>
      <c r="G232" s="34">
        <v>0</v>
      </c>
      <c r="H232" s="34"/>
    </row>
    <row r="233" spans="1:8" x14ac:dyDescent="0.25">
      <c r="A233" s="239">
        <v>3225</v>
      </c>
      <c r="B233" s="242"/>
      <c r="C233" s="243"/>
      <c r="D233" s="45" t="s">
        <v>99</v>
      </c>
      <c r="E233" s="34"/>
      <c r="F233" s="34"/>
      <c r="G233" s="34">
        <v>0</v>
      </c>
      <c r="H233" s="34"/>
    </row>
    <row r="234" spans="1:8" s="35" customFormat="1" ht="25.5" x14ac:dyDescent="0.25">
      <c r="A234" s="244">
        <v>329</v>
      </c>
      <c r="B234" s="245"/>
      <c r="C234" s="246"/>
      <c r="D234" s="41" t="s">
        <v>55</v>
      </c>
      <c r="E234" s="32"/>
      <c r="F234" s="32"/>
      <c r="G234" s="32">
        <f t="shared" ref="G234" si="107">G235</f>
        <v>0</v>
      </c>
      <c r="H234" s="32"/>
    </row>
    <row r="235" spans="1:8" ht="25.5" x14ac:dyDescent="0.25">
      <c r="A235" s="239">
        <v>3299</v>
      </c>
      <c r="B235" s="242"/>
      <c r="C235" s="243"/>
      <c r="D235" s="45" t="s">
        <v>55</v>
      </c>
      <c r="E235" s="34"/>
      <c r="F235" s="34"/>
      <c r="G235" s="34">
        <v>0</v>
      </c>
      <c r="H235" s="34"/>
    </row>
    <row r="236" spans="1:8" s="35" customFormat="1" ht="25.5" x14ac:dyDescent="0.25">
      <c r="A236" s="250" t="s">
        <v>104</v>
      </c>
      <c r="B236" s="251"/>
      <c r="C236" s="252"/>
      <c r="D236" s="42" t="s">
        <v>152</v>
      </c>
      <c r="E236" s="48">
        <f t="shared" ref="E236:F236" si="108">E237+E246</f>
        <v>3126160</v>
      </c>
      <c r="F236" s="48">
        <f t="shared" si="108"/>
        <v>3126160</v>
      </c>
      <c r="G236" s="48">
        <f t="shared" ref="G236" si="109">G237+G246</f>
        <v>3025617.7199999997</v>
      </c>
      <c r="H236" s="48">
        <f t="shared" ref="H236:H239" si="110">G236/F236*100</f>
        <v>96.783840878265977</v>
      </c>
    </row>
    <row r="237" spans="1:8" s="35" customFormat="1" x14ac:dyDescent="0.25">
      <c r="A237" s="253" t="s">
        <v>140</v>
      </c>
      <c r="B237" s="254"/>
      <c r="C237" s="255"/>
      <c r="D237" s="43" t="s">
        <v>141</v>
      </c>
      <c r="E237" s="47">
        <f t="shared" ref="E237:G238" si="111">E238</f>
        <v>8160</v>
      </c>
      <c r="F237" s="47">
        <f t="shared" si="111"/>
        <v>8160</v>
      </c>
      <c r="G237" s="47">
        <f t="shared" si="111"/>
        <v>7135.19</v>
      </c>
      <c r="H237" s="47">
        <f t="shared" si="110"/>
        <v>87.441053921568624</v>
      </c>
    </row>
    <row r="238" spans="1:8" s="35" customFormat="1" x14ac:dyDescent="0.25">
      <c r="A238" s="247">
        <v>3</v>
      </c>
      <c r="B238" s="248"/>
      <c r="C238" s="249"/>
      <c r="D238" s="41" t="s">
        <v>9</v>
      </c>
      <c r="E238" s="32">
        <f t="shared" si="111"/>
        <v>8160</v>
      </c>
      <c r="F238" s="32">
        <f t="shared" si="111"/>
        <v>8160</v>
      </c>
      <c r="G238" s="32">
        <f t="shared" si="111"/>
        <v>7135.19</v>
      </c>
      <c r="H238" s="32">
        <f t="shared" si="110"/>
        <v>87.441053921568624</v>
      </c>
    </row>
    <row r="239" spans="1:8" s="35" customFormat="1" x14ac:dyDescent="0.25">
      <c r="A239" s="244">
        <v>31</v>
      </c>
      <c r="B239" s="245"/>
      <c r="C239" s="246"/>
      <c r="D239" s="41" t="s">
        <v>10</v>
      </c>
      <c r="E239" s="32">
        <v>8160</v>
      </c>
      <c r="F239" s="32">
        <v>8160</v>
      </c>
      <c r="G239" s="32">
        <f t="shared" ref="G239" si="112">G240+G242+G244</f>
        <v>7135.19</v>
      </c>
      <c r="H239" s="32">
        <f t="shared" si="110"/>
        <v>87.441053921568624</v>
      </c>
    </row>
    <row r="240" spans="1:8" s="35" customFormat="1" x14ac:dyDescent="0.25">
      <c r="A240" s="244">
        <v>311</v>
      </c>
      <c r="B240" s="245"/>
      <c r="C240" s="246"/>
      <c r="D240" s="41" t="s">
        <v>122</v>
      </c>
      <c r="E240" s="32"/>
      <c r="F240" s="32"/>
      <c r="G240" s="32">
        <f t="shared" ref="G240" si="113">G241</f>
        <v>931.49</v>
      </c>
      <c r="H240" s="32"/>
    </row>
    <row r="241" spans="1:8" x14ac:dyDescent="0.25">
      <c r="A241" s="239">
        <v>3111</v>
      </c>
      <c r="B241" s="242"/>
      <c r="C241" s="243"/>
      <c r="D241" s="45" t="s">
        <v>46</v>
      </c>
      <c r="E241" s="34"/>
      <c r="F241" s="34"/>
      <c r="G241" s="34">
        <v>931.49</v>
      </c>
      <c r="H241" s="34"/>
    </row>
    <row r="242" spans="1:8" s="35" customFormat="1" x14ac:dyDescent="0.25">
      <c r="A242" s="244">
        <v>312</v>
      </c>
      <c r="B242" s="245"/>
      <c r="C242" s="246"/>
      <c r="D242" s="41" t="s">
        <v>47</v>
      </c>
      <c r="E242" s="32"/>
      <c r="F242" s="32"/>
      <c r="G242" s="32">
        <f t="shared" ref="G242" si="114">G243</f>
        <v>6050</v>
      </c>
      <c r="H242" s="32"/>
    </row>
    <row r="243" spans="1:8" x14ac:dyDescent="0.25">
      <c r="A243" s="239">
        <v>3121</v>
      </c>
      <c r="B243" s="242"/>
      <c r="C243" s="243"/>
      <c r="D243" s="45" t="s">
        <v>47</v>
      </c>
      <c r="E243" s="34"/>
      <c r="F243" s="34"/>
      <c r="G243" s="34">
        <v>6050</v>
      </c>
      <c r="H243" s="34"/>
    </row>
    <row r="244" spans="1:8" s="35" customFormat="1" x14ac:dyDescent="0.25">
      <c r="A244" s="244">
        <v>313</v>
      </c>
      <c r="B244" s="245"/>
      <c r="C244" s="246"/>
      <c r="D244" s="41" t="s">
        <v>48</v>
      </c>
      <c r="E244" s="32"/>
      <c r="F244" s="32"/>
      <c r="G244" s="32">
        <f t="shared" ref="G244" si="115">G245</f>
        <v>153.69999999999999</v>
      </c>
      <c r="H244" s="32"/>
    </row>
    <row r="245" spans="1:8" ht="25.5" x14ac:dyDescent="0.25">
      <c r="A245" s="239">
        <v>3132</v>
      </c>
      <c r="B245" s="242"/>
      <c r="C245" s="243"/>
      <c r="D245" s="45" t="s">
        <v>49</v>
      </c>
      <c r="E245" s="34"/>
      <c r="F245" s="34"/>
      <c r="G245" s="34">
        <v>153.69999999999999</v>
      </c>
      <c r="H245" s="34"/>
    </row>
    <row r="246" spans="1:8" s="35" customFormat="1" x14ac:dyDescent="0.25">
      <c r="A246" s="253" t="s">
        <v>148</v>
      </c>
      <c r="B246" s="254"/>
      <c r="C246" s="255"/>
      <c r="D246" s="43" t="s">
        <v>149</v>
      </c>
      <c r="E246" s="47">
        <f t="shared" ref="E246:G246" si="116">E247</f>
        <v>3118000</v>
      </c>
      <c r="F246" s="47">
        <f t="shared" si="116"/>
        <v>3118000</v>
      </c>
      <c r="G246" s="47">
        <f t="shared" si="116"/>
        <v>3018482.53</v>
      </c>
      <c r="H246" s="47">
        <f t="shared" ref="H246:H248" si="117">G246/F246*100</f>
        <v>96.80829153303398</v>
      </c>
    </row>
    <row r="247" spans="1:8" s="35" customFormat="1" x14ac:dyDescent="0.25">
      <c r="A247" s="247">
        <v>3</v>
      </c>
      <c r="B247" s="248"/>
      <c r="C247" s="249"/>
      <c r="D247" s="41" t="s">
        <v>9</v>
      </c>
      <c r="E247" s="32">
        <f t="shared" ref="E247:F247" si="118">E248+E255+E261</f>
        <v>3118000</v>
      </c>
      <c r="F247" s="32">
        <f t="shared" si="118"/>
        <v>3118000</v>
      </c>
      <c r="G247" s="32">
        <f t="shared" ref="G247" si="119">G248+G255+G261</f>
        <v>3018482.53</v>
      </c>
      <c r="H247" s="32">
        <f t="shared" si="117"/>
        <v>96.80829153303398</v>
      </c>
    </row>
    <row r="248" spans="1:8" s="35" customFormat="1" x14ac:dyDescent="0.25">
      <c r="A248" s="244">
        <v>31</v>
      </c>
      <c r="B248" s="245"/>
      <c r="C248" s="246"/>
      <c r="D248" s="41" t="s">
        <v>10</v>
      </c>
      <c r="E248" s="32">
        <v>3022000</v>
      </c>
      <c r="F248" s="32">
        <v>3022000</v>
      </c>
      <c r="G248" s="32">
        <f t="shared" ref="G248" si="120">G249+G251+G253</f>
        <v>2926382.69</v>
      </c>
      <c r="H248" s="32">
        <f t="shared" si="117"/>
        <v>96.835959298477832</v>
      </c>
    </row>
    <row r="249" spans="1:8" s="35" customFormat="1" x14ac:dyDescent="0.25">
      <c r="A249" s="244">
        <v>311</v>
      </c>
      <c r="B249" s="245"/>
      <c r="C249" s="246"/>
      <c r="D249" s="41" t="s">
        <v>122</v>
      </c>
      <c r="E249" s="32"/>
      <c r="F249" s="32"/>
      <c r="G249" s="32">
        <f t="shared" ref="G249" si="121">G250</f>
        <v>2417331.38</v>
      </c>
      <c r="H249" s="32"/>
    </row>
    <row r="250" spans="1:8" x14ac:dyDescent="0.25">
      <c r="A250" s="239">
        <v>3111</v>
      </c>
      <c r="B250" s="242"/>
      <c r="C250" s="243"/>
      <c r="D250" s="45" t="s">
        <v>46</v>
      </c>
      <c r="E250" s="34"/>
      <c r="F250" s="34"/>
      <c r="G250" s="34">
        <v>2417331.38</v>
      </c>
      <c r="H250" s="34"/>
    </row>
    <row r="251" spans="1:8" s="35" customFormat="1" x14ac:dyDescent="0.25">
      <c r="A251" s="244">
        <v>312</v>
      </c>
      <c r="B251" s="245"/>
      <c r="C251" s="246"/>
      <c r="D251" s="41" t="s">
        <v>47</v>
      </c>
      <c r="E251" s="32"/>
      <c r="F251" s="32"/>
      <c r="G251" s="32">
        <f t="shared" ref="G251" si="122">G252</f>
        <v>110143.35</v>
      </c>
      <c r="H251" s="32"/>
    </row>
    <row r="252" spans="1:8" x14ac:dyDescent="0.25">
      <c r="A252" s="239">
        <v>3121</v>
      </c>
      <c r="B252" s="242"/>
      <c r="C252" s="243"/>
      <c r="D252" s="45" t="s">
        <v>47</v>
      </c>
      <c r="E252" s="34"/>
      <c r="F252" s="34"/>
      <c r="G252" s="34">
        <v>110143.35</v>
      </c>
      <c r="H252" s="34"/>
    </row>
    <row r="253" spans="1:8" s="35" customFormat="1" x14ac:dyDescent="0.25">
      <c r="A253" s="244">
        <v>313</v>
      </c>
      <c r="B253" s="245"/>
      <c r="C253" s="246"/>
      <c r="D253" s="41" t="s">
        <v>48</v>
      </c>
      <c r="E253" s="32"/>
      <c r="F253" s="32"/>
      <c r="G253" s="32">
        <f t="shared" ref="G253" si="123">G254</f>
        <v>398907.96</v>
      </c>
      <c r="H253" s="32"/>
    </row>
    <row r="254" spans="1:8" ht="25.5" x14ac:dyDescent="0.25">
      <c r="A254" s="239">
        <v>3132</v>
      </c>
      <c r="B254" s="242"/>
      <c r="C254" s="243"/>
      <c r="D254" s="45" t="s">
        <v>49</v>
      </c>
      <c r="E254" s="34"/>
      <c r="F254" s="34"/>
      <c r="G254" s="34">
        <v>398907.96</v>
      </c>
      <c r="H254" s="34"/>
    </row>
    <row r="255" spans="1:8" s="35" customFormat="1" x14ac:dyDescent="0.25">
      <c r="A255" s="244">
        <v>32</v>
      </c>
      <c r="B255" s="245"/>
      <c r="C255" s="246"/>
      <c r="D255" s="41" t="s">
        <v>19</v>
      </c>
      <c r="E255" s="32">
        <v>91000</v>
      </c>
      <c r="F255" s="32">
        <v>91000</v>
      </c>
      <c r="G255" s="32">
        <f t="shared" ref="G255" si="124">G256+G258</f>
        <v>88842.319999999992</v>
      </c>
      <c r="H255" s="32">
        <f t="shared" ref="H255" si="125">G255/F255*100</f>
        <v>97.628923076923073</v>
      </c>
    </row>
    <row r="256" spans="1:8" s="35" customFormat="1" x14ac:dyDescent="0.25">
      <c r="A256" s="244">
        <v>321</v>
      </c>
      <c r="B256" s="245"/>
      <c r="C256" s="246"/>
      <c r="D256" s="41" t="s">
        <v>50</v>
      </c>
      <c r="E256" s="32"/>
      <c r="F256" s="32"/>
      <c r="G256" s="32">
        <f t="shared" ref="G256" si="126">G257</f>
        <v>82948.009999999995</v>
      </c>
      <c r="H256" s="32"/>
    </row>
    <row r="257" spans="1:8" ht="25.5" x14ac:dyDescent="0.25">
      <c r="A257" s="239">
        <v>3212</v>
      </c>
      <c r="B257" s="242"/>
      <c r="C257" s="243"/>
      <c r="D257" s="45" t="s">
        <v>124</v>
      </c>
      <c r="E257" s="34"/>
      <c r="F257" s="34"/>
      <c r="G257" s="34">
        <v>82948.009999999995</v>
      </c>
      <c r="H257" s="34"/>
    </row>
    <row r="258" spans="1:8" s="35" customFormat="1" ht="25.5" x14ac:dyDescent="0.25">
      <c r="A258" s="244">
        <v>329</v>
      </c>
      <c r="B258" s="245"/>
      <c r="C258" s="246"/>
      <c r="D258" s="41" t="s">
        <v>55</v>
      </c>
      <c r="E258" s="32"/>
      <c r="F258" s="32"/>
      <c r="G258" s="32">
        <f t="shared" ref="G258" si="127">G259+G260</f>
        <v>5894.3099999999995</v>
      </c>
      <c r="H258" s="32"/>
    </row>
    <row r="259" spans="1:8" x14ac:dyDescent="0.25">
      <c r="A259" s="239">
        <v>3295</v>
      </c>
      <c r="B259" s="242"/>
      <c r="C259" s="243"/>
      <c r="D259" s="45" t="s">
        <v>54</v>
      </c>
      <c r="E259" s="34"/>
      <c r="F259" s="34"/>
      <c r="G259" s="34">
        <v>3387.94</v>
      </c>
      <c r="H259" s="34"/>
    </row>
    <row r="260" spans="1:8" x14ac:dyDescent="0.25">
      <c r="A260" s="239">
        <v>3296</v>
      </c>
      <c r="B260" s="242"/>
      <c r="C260" s="243"/>
      <c r="D260" s="45" t="s">
        <v>56</v>
      </c>
      <c r="E260" s="34"/>
      <c r="F260" s="34"/>
      <c r="G260" s="34">
        <v>2506.37</v>
      </c>
      <c r="H260" s="34"/>
    </row>
    <row r="261" spans="1:8" s="35" customFormat="1" x14ac:dyDescent="0.25">
      <c r="A261" s="244">
        <v>34</v>
      </c>
      <c r="B261" s="245"/>
      <c r="C261" s="246"/>
      <c r="D261" s="41" t="s">
        <v>57</v>
      </c>
      <c r="E261" s="32">
        <v>5000</v>
      </c>
      <c r="F261" s="32">
        <v>5000</v>
      </c>
      <c r="G261" s="32">
        <f t="shared" ref="G261:G262" si="128">G262</f>
        <v>3257.52</v>
      </c>
      <c r="H261" s="32">
        <f t="shared" ref="H261" si="129">G261/F261*100</f>
        <v>65.150399999999991</v>
      </c>
    </row>
    <row r="262" spans="1:8" s="35" customFormat="1" x14ac:dyDescent="0.25">
      <c r="A262" s="244">
        <v>343</v>
      </c>
      <c r="B262" s="245"/>
      <c r="C262" s="246"/>
      <c r="D262" s="41" t="s">
        <v>58</v>
      </c>
      <c r="E262" s="32"/>
      <c r="F262" s="32"/>
      <c r="G262" s="32">
        <f t="shared" si="128"/>
        <v>3257.52</v>
      </c>
      <c r="H262" s="32"/>
    </row>
    <row r="263" spans="1:8" x14ac:dyDescent="0.25">
      <c r="A263" s="239">
        <v>3433</v>
      </c>
      <c r="B263" s="242"/>
      <c r="C263" s="243"/>
      <c r="D263" s="45" t="s">
        <v>59</v>
      </c>
      <c r="E263" s="34"/>
      <c r="F263" s="34"/>
      <c r="G263" s="34">
        <v>3257.52</v>
      </c>
      <c r="H263" s="34"/>
    </row>
    <row r="264" spans="1:8" s="35" customFormat="1" x14ac:dyDescent="0.25">
      <c r="A264" s="250" t="s">
        <v>137</v>
      </c>
      <c r="B264" s="251"/>
      <c r="C264" s="252"/>
      <c r="D264" s="42" t="s">
        <v>112</v>
      </c>
      <c r="E264" s="48">
        <f t="shared" ref="E264:G266" si="130">E265</f>
        <v>1040</v>
      </c>
      <c r="F264" s="48">
        <f t="shared" si="130"/>
        <v>1040</v>
      </c>
      <c r="G264" s="48">
        <f t="shared" si="130"/>
        <v>1040</v>
      </c>
      <c r="H264" s="48">
        <f t="shared" ref="H264:H267" si="131">G264/F264*100</f>
        <v>100</v>
      </c>
    </row>
    <row r="265" spans="1:8" s="35" customFormat="1" x14ac:dyDescent="0.25">
      <c r="A265" s="253" t="s">
        <v>148</v>
      </c>
      <c r="B265" s="254"/>
      <c r="C265" s="255"/>
      <c r="D265" s="43" t="s">
        <v>149</v>
      </c>
      <c r="E265" s="47">
        <f t="shared" si="130"/>
        <v>1040</v>
      </c>
      <c r="F265" s="47">
        <f t="shared" si="130"/>
        <v>1040</v>
      </c>
      <c r="G265" s="47">
        <f t="shared" si="130"/>
        <v>1040</v>
      </c>
      <c r="H265" s="47">
        <f t="shared" si="131"/>
        <v>100</v>
      </c>
    </row>
    <row r="266" spans="1:8" s="35" customFormat="1" x14ac:dyDescent="0.25">
      <c r="A266" s="247">
        <v>3</v>
      </c>
      <c r="B266" s="248"/>
      <c r="C266" s="249"/>
      <c r="D266" s="41" t="s">
        <v>9</v>
      </c>
      <c r="E266" s="32">
        <f t="shared" si="130"/>
        <v>1040</v>
      </c>
      <c r="F266" s="32">
        <f t="shared" si="130"/>
        <v>1040</v>
      </c>
      <c r="G266" s="32">
        <f t="shared" si="130"/>
        <v>1040</v>
      </c>
      <c r="H266" s="32">
        <f t="shared" si="131"/>
        <v>100</v>
      </c>
    </row>
    <row r="267" spans="1:8" s="35" customFormat="1" x14ac:dyDescent="0.25">
      <c r="A267" s="244">
        <v>32</v>
      </c>
      <c r="B267" s="245"/>
      <c r="C267" s="246"/>
      <c r="D267" s="41" t="s">
        <v>19</v>
      </c>
      <c r="E267" s="32">
        <v>1040</v>
      </c>
      <c r="F267" s="32">
        <v>1040</v>
      </c>
      <c r="G267" s="32">
        <f t="shared" ref="G267" si="132">G268+G271+G273</f>
        <v>1040</v>
      </c>
      <c r="H267" s="32">
        <f t="shared" si="131"/>
        <v>100</v>
      </c>
    </row>
    <row r="268" spans="1:8" s="35" customFormat="1" x14ac:dyDescent="0.25">
      <c r="A268" s="244">
        <v>321</v>
      </c>
      <c r="B268" s="245"/>
      <c r="C268" s="246"/>
      <c r="D268" s="41" t="s">
        <v>50</v>
      </c>
      <c r="E268" s="32"/>
      <c r="F268" s="32"/>
      <c r="G268" s="32">
        <f>G269+G270</f>
        <v>299.13</v>
      </c>
      <c r="H268" s="32"/>
    </row>
    <row r="269" spans="1:8" x14ac:dyDescent="0.25">
      <c r="A269" s="239">
        <v>3211</v>
      </c>
      <c r="B269" s="242"/>
      <c r="C269" s="243"/>
      <c r="D269" s="45" t="s">
        <v>60</v>
      </c>
      <c r="E269" s="34"/>
      <c r="F269" s="34"/>
      <c r="G269" s="34">
        <v>244.13</v>
      </c>
      <c r="H269" s="34"/>
    </row>
    <row r="270" spans="1:8" s="127" customFormat="1" x14ac:dyDescent="0.25">
      <c r="A270" s="239">
        <v>3213</v>
      </c>
      <c r="B270" s="240"/>
      <c r="C270" s="241"/>
      <c r="D270" s="45" t="s">
        <v>61</v>
      </c>
      <c r="E270" s="34"/>
      <c r="F270" s="34"/>
      <c r="G270" s="34">
        <v>55</v>
      </c>
      <c r="H270" s="34"/>
    </row>
    <row r="271" spans="1:8" s="35" customFormat="1" x14ac:dyDescent="0.25">
      <c r="A271" s="244">
        <v>323</v>
      </c>
      <c r="B271" s="245"/>
      <c r="C271" s="246"/>
      <c r="D271" s="41" t="s">
        <v>65</v>
      </c>
      <c r="E271" s="32"/>
      <c r="F271" s="32"/>
      <c r="G271" s="32">
        <f t="shared" ref="G271" si="133">G272</f>
        <v>53.25</v>
      </c>
      <c r="H271" s="32"/>
    </row>
    <row r="272" spans="1:8" x14ac:dyDescent="0.25">
      <c r="A272" s="239">
        <v>3237</v>
      </c>
      <c r="B272" s="242"/>
      <c r="C272" s="243"/>
      <c r="D272" s="45" t="s">
        <v>66</v>
      </c>
      <c r="E272" s="34"/>
      <c r="F272" s="34"/>
      <c r="G272" s="34">
        <v>53.25</v>
      </c>
      <c r="H272" s="34"/>
    </row>
    <row r="273" spans="1:8" s="35" customFormat="1" ht="25.5" x14ac:dyDescent="0.25">
      <c r="A273" s="244">
        <v>329</v>
      </c>
      <c r="B273" s="245"/>
      <c r="C273" s="246"/>
      <c r="D273" s="41" t="s">
        <v>55</v>
      </c>
      <c r="E273" s="32"/>
      <c r="F273" s="32"/>
      <c r="G273" s="32">
        <f t="shared" ref="G273" si="134">G274</f>
        <v>687.62</v>
      </c>
      <c r="H273" s="32"/>
    </row>
    <row r="274" spans="1:8" ht="25.5" x14ac:dyDescent="0.25">
      <c r="A274" s="239">
        <v>3299</v>
      </c>
      <c r="B274" s="242"/>
      <c r="C274" s="243"/>
      <c r="D274" s="45" t="s">
        <v>55</v>
      </c>
      <c r="E274" s="34"/>
      <c r="F274" s="34"/>
      <c r="G274" s="34">
        <v>687.62</v>
      </c>
      <c r="H274" s="34"/>
    </row>
    <row r="275" spans="1:8" s="35" customFormat="1" x14ac:dyDescent="0.25">
      <c r="A275" s="250" t="s">
        <v>111</v>
      </c>
      <c r="B275" s="251"/>
      <c r="C275" s="252"/>
      <c r="D275" s="42" t="s">
        <v>114</v>
      </c>
      <c r="E275" s="48">
        <f t="shared" ref="E275:G277" si="135">E276</f>
        <v>700</v>
      </c>
      <c r="F275" s="48">
        <f t="shared" si="135"/>
        <v>700</v>
      </c>
      <c r="G275" s="48">
        <f t="shared" si="135"/>
        <v>450</v>
      </c>
      <c r="H275" s="48">
        <f t="shared" ref="H275:H278" si="136">G275/F275*100</f>
        <v>64.285714285714292</v>
      </c>
    </row>
    <row r="276" spans="1:8" s="35" customFormat="1" x14ac:dyDescent="0.25">
      <c r="A276" s="253" t="s">
        <v>148</v>
      </c>
      <c r="B276" s="254"/>
      <c r="C276" s="255"/>
      <c r="D276" s="43" t="s">
        <v>149</v>
      </c>
      <c r="E276" s="47">
        <f t="shared" si="135"/>
        <v>700</v>
      </c>
      <c r="F276" s="47">
        <f t="shared" si="135"/>
        <v>700</v>
      </c>
      <c r="G276" s="47">
        <f t="shared" si="135"/>
        <v>450</v>
      </c>
      <c r="H276" s="47">
        <f t="shared" si="136"/>
        <v>64.285714285714292</v>
      </c>
    </row>
    <row r="277" spans="1:8" s="35" customFormat="1" x14ac:dyDescent="0.25">
      <c r="A277" s="247">
        <v>3</v>
      </c>
      <c r="B277" s="248"/>
      <c r="C277" s="249"/>
      <c r="D277" s="41" t="s">
        <v>9</v>
      </c>
      <c r="E277" s="32">
        <f t="shared" si="135"/>
        <v>700</v>
      </c>
      <c r="F277" s="32">
        <f t="shared" si="135"/>
        <v>700</v>
      </c>
      <c r="G277" s="32">
        <f t="shared" si="135"/>
        <v>450</v>
      </c>
      <c r="H277" s="32">
        <f t="shared" si="136"/>
        <v>64.285714285714292</v>
      </c>
    </row>
    <row r="278" spans="1:8" s="35" customFormat="1" x14ac:dyDescent="0.25">
      <c r="A278" s="244">
        <v>32</v>
      </c>
      <c r="B278" s="245"/>
      <c r="C278" s="246"/>
      <c r="D278" s="41" t="s">
        <v>19</v>
      </c>
      <c r="E278" s="32">
        <v>700</v>
      </c>
      <c r="F278" s="32">
        <v>700</v>
      </c>
      <c r="G278" s="32">
        <f t="shared" ref="G278" si="137">G279+G281</f>
        <v>450</v>
      </c>
      <c r="H278" s="32">
        <f t="shared" si="136"/>
        <v>64.285714285714292</v>
      </c>
    </row>
    <row r="279" spans="1:8" s="35" customFormat="1" x14ac:dyDescent="0.25">
      <c r="A279" s="244">
        <v>321</v>
      </c>
      <c r="B279" s="245"/>
      <c r="C279" s="246"/>
      <c r="D279" s="41" t="s">
        <v>50</v>
      </c>
      <c r="E279" s="32"/>
      <c r="F279" s="32"/>
      <c r="G279" s="32">
        <f t="shared" ref="G279" si="138">G280</f>
        <v>0</v>
      </c>
      <c r="H279" s="32"/>
    </row>
    <row r="280" spans="1:8" x14ac:dyDescent="0.25">
      <c r="A280" s="239">
        <v>3211</v>
      </c>
      <c r="B280" s="242"/>
      <c r="C280" s="243"/>
      <c r="D280" s="45" t="s">
        <v>60</v>
      </c>
      <c r="E280" s="34"/>
      <c r="F280" s="34"/>
      <c r="G280" s="34">
        <v>0</v>
      </c>
      <c r="H280" s="34"/>
    </row>
    <row r="281" spans="1:8" s="35" customFormat="1" x14ac:dyDescent="0.25">
      <c r="A281" s="244">
        <v>323</v>
      </c>
      <c r="B281" s="245"/>
      <c r="C281" s="246"/>
      <c r="D281" s="41" t="s">
        <v>65</v>
      </c>
      <c r="E281" s="32"/>
      <c r="F281" s="32"/>
      <c r="G281" s="32">
        <f t="shared" ref="G281" si="139">G282</f>
        <v>450</v>
      </c>
      <c r="H281" s="32"/>
    </row>
    <row r="282" spans="1:8" x14ac:dyDescent="0.25">
      <c r="A282" s="239">
        <v>3231</v>
      </c>
      <c r="B282" s="242"/>
      <c r="C282" s="243"/>
      <c r="D282" s="45" t="s">
        <v>101</v>
      </c>
      <c r="E282" s="34"/>
      <c r="F282" s="34"/>
      <c r="G282" s="34">
        <v>450</v>
      </c>
      <c r="H282" s="34"/>
    </row>
    <row r="283" spans="1:8" s="35" customFormat="1" x14ac:dyDescent="0.25">
      <c r="A283" s="250" t="s">
        <v>113</v>
      </c>
      <c r="B283" s="251"/>
      <c r="C283" s="252"/>
      <c r="D283" s="42" t="s">
        <v>153</v>
      </c>
      <c r="E283" s="48">
        <f t="shared" ref="E283:F283" si="140">E284+E297+E312</f>
        <v>266032.09000000003</v>
      </c>
      <c r="F283" s="48">
        <f t="shared" si="140"/>
        <v>266032.09000000003</v>
      </c>
      <c r="G283" s="48">
        <f t="shared" ref="G283" si="141">G284+G297+G312</f>
        <v>256651.83</v>
      </c>
      <c r="H283" s="48">
        <f t="shared" ref="H283:H286" si="142">G283/F283*100</f>
        <v>96.474011838195892</v>
      </c>
    </row>
    <row r="284" spans="1:8" s="35" customFormat="1" ht="38.25" x14ac:dyDescent="0.25">
      <c r="A284" s="253" t="s">
        <v>154</v>
      </c>
      <c r="B284" s="254"/>
      <c r="C284" s="255"/>
      <c r="D284" s="43" t="s">
        <v>155</v>
      </c>
      <c r="E284" s="47">
        <f>E285+E293</f>
        <v>13032.09</v>
      </c>
      <c r="F284" s="47">
        <f>F285+F293</f>
        <v>13032.09</v>
      </c>
      <c r="G284" s="47">
        <f t="shared" ref="G284" si="143">G285+G293</f>
        <v>13032.090000000002</v>
      </c>
      <c r="H284" s="47">
        <f t="shared" si="142"/>
        <v>100.00000000000003</v>
      </c>
    </row>
    <row r="285" spans="1:8" s="35" customFormat="1" x14ac:dyDescent="0.25">
      <c r="A285" s="247">
        <v>3</v>
      </c>
      <c r="B285" s="248"/>
      <c r="C285" s="249"/>
      <c r="D285" s="41" t="s">
        <v>9</v>
      </c>
      <c r="E285" s="32">
        <f t="shared" ref="E285:G285" si="144">E286</f>
        <v>11982.08</v>
      </c>
      <c r="F285" s="32">
        <f t="shared" si="144"/>
        <v>11982.08</v>
      </c>
      <c r="G285" s="32">
        <f t="shared" si="144"/>
        <v>11982.080000000002</v>
      </c>
      <c r="H285" s="32">
        <f t="shared" si="142"/>
        <v>100.00000000000003</v>
      </c>
    </row>
    <row r="286" spans="1:8" s="35" customFormat="1" x14ac:dyDescent="0.25">
      <c r="A286" s="244">
        <v>32</v>
      </c>
      <c r="B286" s="245"/>
      <c r="C286" s="246"/>
      <c r="D286" s="41" t="s">
        <v>19</v>
      </c>
      <c r="E286" s="32">
        <v>11982.08</v>
      </c>
      <c r="F286" s="32">
        <v>11982.08</v>
      </c>
      <c r="G286" s="32">
        <f>G287+G291</f>
        <v>11982.080000000002</v>
      </c>
      <c r="H286" s="32">
        <f t="shared" si="142"/>
        <v>100.00000000000003</v>
      </c>
    </row>
    <row r="287" spans="1:8" s="35" customFormat="1" x14ac:dyDescent="0.25">
      <c r="A287" s="244">
        <v>322</v>
      </c>
      <c r="B287" s="245"/>
      <c r="C287" s="246"/>
      <c r="D287" s="41" t="s">
        <v>52</v>
      </c>
      <c r="E287" s="32"/>
      <c r="F287" s="32"/>
      <c r="G287" s="32">
        <f>G288+G289+G290</f>
        <v>9648.4500000000007</v>
      </c>
      <c r="H287" s="32"/>
    </row>
    <row r="288" spans="1:8" s="127" customFormat="1" ht="25.5" x14ac:dyDescent="0.25">
      <c r="A288" s="239">
        <v>3221</v>
      </c>
      <c r="B288" s="242"/>
      <c r="C288" s="243"/>
      <c r="D288" s="45" t="s">
        <v>98</v>
      </c>
      <c r="E288" s="34"/>
      <c r="F288" s="34"/>
      <c r="G288" s="34">
        <v>3113.99</v>
      </c>
      <c r="H288" s="34"/>
    </row>
    <row r="289" spans="1:8" x14ac:dyDescent="0.25">
      <c r="A289" s="239">
        <v>3222</v>
      </c>
      <c r="B289" s="242"/>
      <c r="C289" s="243"/>
      <c r="D289" s="45" t="s">
        <v>64</v>
      </c>
      <c r="E289" s="34"/>
      <c r="F289" s="34"/>
      <c r="G289" s="34">
        <v>5013.88</v>
      </c>
      <c r="H289" s="34"/>
    </row>
    <row r="290" spans="1:8" s="127" customFormat="1" x14ac:dyDescent="0.25">
      <c r="A290" s="239">
        <v>3225</v>
      </c>
      <c r="B290" s="242"/>
      <c r="C290" s="243"/>
      <c r="D290" s="45" t="s">
        <v>99</v>
      </c>
      <c r="E290" s="34"/>
      <c r="F290" s="34"/>
      <c r="G290" s="34">
        <v>1520.58</v>
      </c>
      <c r="H290" s="34"/>
    </row>
    <row r="291" spans="1:8" s="35" customFormat="1" x14ac:dyDescent="0.25">
      <c r="A291" s="244">
        <v>323</v>
      </c>
      <c r="B291" s="245"/>
      <c r="C291" s="246"/>
      <c r="D291" s="193" t="s">
        <v>65</v>
      </c>
      <c r="E291" s="32"/>
      <c r="F291" s="32"/>
      <c r="G291" s="32">
        <f t="shared" ref="G291" si="145">G292</f>
        <v>2333.63</v>
      </c>
      <c r="H291" s="32"/>
    </row>
    <row r="292" spans="1:8" s="127" customFormat="1" x14ac:dyDescent="0.25">
      <c r="A292" s="239">
        <v>3236</v>
      </c>
      <c r="B292" s="242"/>
      <c r="C292" s="243"/>
      <c r="D292" s="45" t="s">
        <v>80</v>
      </c>
      <c r="E292" s="34"/>
      <c r="F292" s="34"/>
      <c r="G292" s="34">
        <v>2333.63</v>
      </c>
      <c r="H292" s="34"/>
    </row>
    <row r="293" spans="1:8" s="35" customFormat="1" ht="25.5" x14ac:dyDescent="0.25">
      <c r="A293" s="247">
        <v>4</v>
      </c>
      <c r="B293" s="248"/>
      <c r="C293" s="249"/>
      <c r="D293" s="176" t="s">
        <v>11</v>
      </c>
      <c r="E293" s="32">
        <f t="shared" ref="E293:G295" si="146">E294</f>
        <v>1050.01</v>
      </c>
      <c r="F293" s="32">
        <f t="shared" si="146"/>
        <v>1050.01</v>
      </c>
      <c r="G293" s="32">
        <f t="shared" si="146"/>
        <v>1050.01</v>
      </c>
      <c r="H293" s="32">
        <f t="shared" ref="H293:H294" si="147">G293/F293*100</f>
        <v>100</v>
      </c>
    </row>
    <row r="294" spans="1:8" s="35" customFormat="1" ht="38.25" x14ac:dyDescent="0.25">
      <c r="A294" s="244">
        <v>42</v>
      </c>
      <c r="B294" s="245"/>
      <c r="C294" s="246"/>
      <c r="D294" s="176" t="s">
        <v>26</v>
      </c>
      <c r="E294" s="32">
        <v>1050.01</v>
      </c>
      <c r="F294" s="32">
        <v>1050.01</v>
      </c>
      <c r="G294" s="32">
        <f t="shared" si="146"/>
        <v>1050.01</v>
      </c>
      <c r="H294" s="32">
        <f t="shared" si="147"/>
        <v>100</v>
      </c>
    </row>
    <row r="295" spans="1:8" s="35" customFormat="1" x14ac:dyDescent="0.25">
      <c r="A295" s="244">
        <v>422</v>
      </c>
      <c r="B295" s="245"/>
      <c r="C295" s="246"/>
      <c r="D295" s="176" t="s">
        <v>67</v>
      </c>
      <c r="E295" s="32"/>
      <c r="F295" s="32"/>
      <c r="G295" s="32">
        <f t="shared" si="146"/>
        <v>1050.01</v>
      </c>
      <c r="H295" s="32"/>
    </row>
    <row r="296" spans="1:8" s="127" customFormat="1" ht="25.5" x14ac:dyDescent="0.25">
      <c r="A296" s="239">
        <v>4227</v>
      </c>
      <c r="B296" s="242"/>
      <c r="C296" s="243"/>
      <c r="D296" s="45" t="s">
        <v>169</v>
      </c>
      <c r="E296" s="34"/>
      <c r="F296" s="34"/>
      <c r="G296" s="34">
        <v>1050.01</v>
      </c>
      <c r="H296" s="34"/>
    </row>
    <row r="297" spans="1:8" s="35" customFormat="1" ht="25.5" x14ac:dyDescent="0.25">
      <c r="A297" s="253" t="s">
        <v>144</v>
      </c>
      <c r="B297" s="254"/>
      <c r="C297" s="255"/>
      <c r="D297" s="43" t="s">
        <v>145</v>
      </c>
      <c r="E297" s="47">
        <f t="shared" ref="E297:G297" si="148">E298+E308</f>
        <v>3000</v>
      </c>
      <c r="F297" s="47">
        <f t="shared" ref="F297" si="149">F298+F308</f>
        <v>3000</v>
      </c>
      <c r="G297" s="47">
        <f t="shared" si="148"/>
        <v>0</v>
      </c>
      <c r="H297" s="47">
        <f t="shared" ref="H297:H299" si="150">G297/F297*100</f>
        <v>0</v>
      </c>
    </row>
    <row r="298" spans="1:8" s="35" customFormat="1" x14ac:dyDescent="0.25">
      <c r="A298" s="247">
        <v>3</v>
      </c>
      <c r="B298" s="248"/>
      <c r="C298" s="249"/>
      <c r="D298" s="41" t="s">
        <v>9</v>
      </c>
      <c r="E298" s="32">
        <f t="shared" ref="E298:G298" si="151">E299</f>
        <v>3000</v>
      </c>
      <c r="F298" s="32">
        <f t="shared" si="151"/>
        <v>3000</v>
      </c>
      <c r="G298" s="32">
        <f t="shared" si="151"/>
        <v>0</v>
      </c>
      <c r="H298" s="32">
        <f t="shared" si="150"/>
        <v>0</v>
      </c>
    </row>
    <row r="299" spans="1:8" s="35" customFormat="1" x14ac:dyDescent="0.25">
      <c r="A299" s="244">
        <v>32</v>
      </c>
      <c r="B299" s="245"/>
      <c r="C299" s="246"/>
      <c r="D299" s="41" t="s">
        <v>19</v>
      </c>
      <c r="E299" s="32">
        <v>3000</v>
      </c>
      <c r="F299" s="32">
        <v>3000</v>
      </c>
      <c r="G299" s="32">
        <f t="shared" ref="G299" si="152">G300+G302+G306</f>
        <v>0</v>
      </c>
      <c r="H299" s="32">
        <f t="shared" si="150"/>
        <v>0</v>
      </c>
    </row>
    <row r="300" spans="1:8" s="35" customFormat="1" x14ac:dyDescent="0.25">
      <c r="A300" s="244">
        <v>321</v>
      </c>
      <c r="B300" s="245"/>
      <c r="C300" s="246"/>
      <c r="D300" s="161" t="s">
        <v>50</v>
      </c>
      <c r="E300" s="32"/>
      <c r="F300" s="32"/>
      <c r="G300" s="32">
        <f t="shared" ref="G300" si="153">G301</f>
        <v>0</v>
      </c>
      <c r="H300" s="32"/>
    </row>
    <row r="301" spans="1:8" s="127" customFormat="1" x14ac:dyDescent="0.25">
      <c r="A301" s="239">
        <v>3213</v>
      </c>
      <c r="B301" s="242"/>
      <c r="C301" s="243"/>
      <c r="D301" s="45" t="s">
        <v>61</v>
      </c>
      <c r="E301" s="34"/>
      <c r="F301" s="34"/>
      <c r="G301" s="34">
        <v>0</v>
      </c>
      <c r="H301" s="34"/>
    </row>
    <row r="302" spans="1:8" s="35" customFormat="1" x14ac:dyDescent="0.25">
      <c r="A302" s="244">
        <v>322</v>
      </c>
      <c r="B302" s="245"/>
      <c r="C302" s="246"/>
      <c r="D302" s="41" t="s">
        <v>52</v>
      </c>
      <c r="E302" s="32"/>
      <c r="F302" s="32"/>
      <c r="G302" s="32">
        <f t="shared" ref="G302" si="154">G303+G304+G305</f>
        <v>0</v>
      </c>
      <c r="H302" s="32"/>
    </row>
    <row r="303" spans="1:8" ht="25.5" x14ac:dyDescent="0.25">
      <c r="A303" s="239">
        <v>3221</v>
      </c>
      <c r="B303" s="242"/>
      <c r="C303" s="243"/>
      <c r="D303" s="45" t="s">
        <v>98</v>
      </c>
      <c r="E303" s="34"/>
      <c r="F303" s="34"/>
      <c r="G303" s="34">
        <v>0</v>
      </c>
      <c r="H303" s="34"/>
    </row>
    <row r="304" spans="1:8" x14ac:dyDescent="0.25">
      <c r="A304" s="239">
        <v>3222</v>
      </c>
      <c r="B304" s="242"/>
      <c r="C304" s="243"/>
      <c r="D304" s="45" t="s">
        <v>64</v>
      </c>
      <c r="E304" s="34"/>
      <c r="F304" s="34"/>
      <c r="G304" s="34">
        <v>0</v>
      </c>
      <c r="H304" s="34"/>
    </row>
    <row r="305" spans="1:8" x14ac:dyDescent="0.25">
      <c r="A305" s="239">
        <v>3225</v>
      </c>
      <c r="B305" s="242"/>
      <c r="C305" s="243"/>
      <c r="D305" s="45" t="s">
        <v>99</v>
      </c>
      <c r="E305" s="34"/>
      <c r="F305" s="34"/>
      <c r="G305" s="34">
        <v>0</v>
      </c>
      <c r="H305" s="34"/>
    </row>
    <row r="306" spans="1:8" s="35" customFormat="1" x14ac:dyDescent="0.25">
      <c r="A306" s="244">
        <v>323</v>
      </c>
      <c r="B306" s="245"/>
      <c r="C306" s="246"/>
      <c r="D306" s="41" t="s">
        <v>65</v>
      </c>
      <c r="E306" s="32"/>
      <c r="F306" s="32"/>
      <c r="G306" s="32">
        <f t="shared" ref="G306" si="155">G307</f>
        <v>0</v>
      </c>
      <c r="H306" s="32"/>
    </row>
    <row r="307" spans="1:8" x14ac:dyDescent="0.25">
      <c r="A307" s="239">
        <v>3236</v>
      </c>
      <c r="B307" s="242"/>
      <c r="C307" s="243"/>
      <c r="D307" s="45" t="s">
        <v>80</v>
      </c>
      <c r="E307" s="34"/>
      <c r="F307" s="34"/>
      <c r="G307" s="34">
        <v>0</v>
      </c>
      <c r="H307" s="34"/>
    </row>
    <row r="308" spans="1:8" s="35" customFormat="1" ht="25.5" x14ac:dyDescent="0.25">
      <c r="A308" s="247">
        <v>4</v>
      </c>
      <c r="B308" s="248"/>
      <c r="C308" s="249"/>
      <c r="D308" s="161" t="s">
        <v>11</v>
      </c>
      <c r="E308" s="32">
        <f t="shared" ref="E308:G310" si="156">E309</f>
        <v>0</v>
      </c>
      <c r="F308" s="32">
        <f t="shared" si="156"/>
        <v>0</v>
      </c>
      <c r="G308" s="32">
        <f t="shared" si="156"/>
        <v>0</v>
      </c>
      <c r="H308" s="32">
        <v>0</v>
      </c>
    </row>
    <row r="309" spans="1:8" s="35" customFormat="1" ht="38.25" x14ac:dyDescent="0.25">
      <c r="A309" s="244">
        <v>42</v>
      </c>
      <c r="B309" s="245"/>
      <c r="C309" s="246"/>
      <c r="D309" s="161" t="s">
        <v>26</v>
      </c>
      <c r="E309" s="32">
        <f t="shared" si="156"/>
        <v>0</v>
      </c>
      <c r="F309" s="32">
        <f t="shared" si="156"/>
        <v>0</v>
      </c>
      <c r="G309" s="32">
        <f t="shared" si="156"/>
        <v>0</v>
      </c>
      <c r="H309" s="32">
        <v>0</v>
      </c>
    </row>
    <row r="310" spans="1:8" s="35" customFormat="1" x14ac:dyDescent="0.25">
      <c r="A310" s="244">
        <v>422</v>
      </c>
      <c r="B310" s="245"/>
      <c r="C310" s="246"/>
      <c r="D310" s="161" t="s">
        <v>67</v>
      </c>
      <c r="E310" s="32"/>
      <c r="F310" s="32"/>
      <c r="G310" s="32">
        <f t="shared" si="156"/>
        <v>0</v>
      </c>
      <c r="H310" s="32"/>
    </row>
    <row r="311" spans="1:8" s="127" customFormat="1" ht="25.5" x14ac:dyDescent="0.25">
      <c r="A311" s="239">
        <v>4227</v>
      </c>
      <c r="B311" s="242"/>
      <c r="C311" s="243"/>
      <c r="D311" s="45" t="s">
        <v>169</v>
      </c>
      <c r="E311" s="34"/>
      <c r="F311" s="34"/>
      <c r="G311" s="34">
        <v>0</v>
      </c>
      <c r="H311" s="34"/>
    </row>
    <row r="312" spans="1:8" s="35" customFormat="1" x14ac:dyDescent="0.25">
      <c r="A312" s="253" t="s">
        <v>148</v>
      </c>
      <c r="B312" s="254"/>
      <c r="C312" s="255"/>
      <c r="D312" s="43" t="s">
        <v>149</v>
      </c>
      <c r="E312" s="47">
        <f t="shared" ref="E312:G315" si="157">E313</f>
        <v>250000</v>
      </c>
      <c r="F312" s="47">
        <f t="shared" si="157"/>
        <v>250000</v>
      </c>
      <c r="G312" s="47">
        <f t="shared" si="157"/>
        <v>243619.74</v>
      </c>
      <c r="H312" s="47">
        <f t="shared" ref="H312:H314" si="158">G312/F312*100</f>
        <v>97.447896</v>
      </c>
    </row>
    <row r="313" spans="1:8" s="35" customFormat="1" x14ac:dyDescent="0.25">
      <c r="A313" s="247">
        <v>3</v>
      </c>
      <c r="B313" s="248"/>
      <c r="C313" s="249"/>
      <c r="D313" s="41" t="s">
        <v>9</v>
      </c>
      <c r="E313" s="32">
        <f t="shared" si="157"/>
        <v>250000</v>
      </c>
      <c r="F313" s="32">
        <f t="shared" si="157"/>
        <v>250000</v>
      </c>
      <c r="G313" s="32">
        <f t="shared" si="157"/>
        <v>243619.74</v>
      </c>
      <c r="H313" s="32">
        <f t="shared" si="158"/>
        <v>97.447896</v>
      </c>
    </row>
    <row r="314" spans="1:8" s="35" customFormat="1" x14ac:dyDescent="0.25">
      <c r="A314" s="244">
        <v>32</v>
      </c>
      <c r="B314" s="245"/>
      <c r="C314" s="246"/>
      <c r="D314" s="41" t="s">
        <v>19</v>
      </c>
      <c r="E314" s="32">
        <v>250000</v>
      </c>
      <c r="F314" s="32">
        <v>250000</v>
      </c>
      <c r="G314" s="32">
        <f t="shared" si="157"/>
        <v>243619.74</v>
      </c>
      <c r="H314" s="32">
        <f t="shared" si="158"/>
        <v>97.447896</v>
      </c>
    </row>
    <row r="315" spans="1:8" s="35" customFormat="1" x14ac:dyDescent="0.25">
      <c r="A315" s="244">
        <v>322</v>
      </c>
      <c r="B315" s="245"/>
      <c r="C315" s="246"/>
      <c r="D315" s="41" t="s">
        <v>52</v>
      </c>
      <c r="E315" s="32"/>
      <c r="F315" s="32"/>
      <c r="G315" s="32">
        <f t="shared" si="157"/>
        <v>243619.74</v>
      </c>
      <c r="H315" s="32"/>
    </row>
    <row r="316" spans="1:8" x14ac:dyDescent="0.25">
      <c r="A316" s="239">
        <v>3222</v>
      </c>
      <c r="B316" s="242"/>
      <c r="C316" s="243"/>
      <c r="D316" s="45" t="s">
        <v>64</v>
      </c>
      <c r="E316" s="34"/>
      <c r="F316" s="34"/>
      <c r="G316" s="34">
        <v>243619.74</v>
      </c>
      <c r="H316" s="34"/>
    </row>
    <row r="317" spans="1:8" s="35" customFormat="1" ht="25.5" x14ac:dyDescent="0.25">
      <c r="A317" s="250" t="s">
        <v>203</v>
      </c>
      <c r="B317" s="251"/>
      <c r="C317" s="252"/>
      <c r="D317" s="42" t="s">
        <v>201</v>
      </c>
      <c r="E317" s="48">
        <f t="shared" ref="E317:G317" si="159">E319+E323+E338+E358</f>
        <v>29874.2</v>
      </c>
      <c r="F317" s="48">
        <f t="shared" ref="F317" si="160">F319+F323+F338+F358</f>
        <v>29874.2</v>
      </c>
      <c r="G317" s="48">
        <f t="shared" si="159"/>
        <v>26462.860000000004</v>
      </c>
      <c r="H317" s="48">
        <f t="shared" ref="H317:H320" si="161">G317/F317*100</f>
        <v>88.580982921718416</v>
      </c>
    </row>
    <row r="318" spans="1:8" s="35" customFormat="1" x14ac:dyDescent="0.25">
      <c r="A318" s="253" t="s">
        <v>140</v>
      </c>
      <c r="B318" s="254"/>
      <c r="C318" s="255"/>
      <c r="D318" s="178" t="s">
        <v>275</v>
      </c>
      <c r="E318" s="47">
        <f t="shared" ref="E318:G318" si="162">E319</f>
        <v>500</v>
      </c>
      <c r="F318" s="47">
        <f t="shared" si="162"/>
        <v>500</v>
      </c>
      <c r="G318" s="47">
        <f t="shared" si="162"/>
        <v>500</v>
      </c>
      <c r="H318" s="47">
        <f t="shared" si="161"/>
        <v>100</v>
      </c>
    </row>
    <row r="319" spans="1:8" s="35" customFormat="1" x14ac:dyDescent="0.25">
      <c r="A319" s="247">
        <v>3</v>
      </c>
      <c r="B319" s="248"/>
      <c r="C319" s="249"/>
      <c r="D319" s="176" t="s">
        <v>9</v>
      </c>
      <c r="E319" s="32">
        <f t="shared" ref="E319:G320" si="163">E320</f>
        <v>500</v>
      </c>
      <c r="F319" s="32">
        <f t="shared" si="163"/>
        <v>500</v>
      </c>
      <c r="G319" s="32">
        <f t="shared" si="163"/>
        <v>500</v>
      </c>
      <c r="H319" s="32">
        <f t="shared" si="161"/>
        <v>100</v>
      </c>
    </row>
    <row r="320" spans="1:8" s="35" customFormat="1" x14ac:dyDescent="0.25">
      <c r="A320" s="244">
        <v>32</v>
      </c>
      <c r="B320" s="245"/>
      <c r="C320" s="246"/>
      <c r="D320" s="176" t="s">
        <v>19</v>
      </c>
      <c r="E320" s="32">
        <v>500</v>
      </c>
      <c r="F320" s="32">
        <v>500</v>
      </c>
      <c r="G320" s="32">
        <f t="shared" si="163"/>
        <v>500</v>
      </c>
      <c r="H320" s="32">
        <f t="shared" si="161"/>
        <v>100</v>
      </c>
    </row>
    <row r="321" spans="1:8" s="35" customFormat="1" ht="25.5" x14ac:dyDescent="0.25">
      <c r="A321" s="244">
        <v>329</v>
      </c>
      <c r="B321" s="245"/>
      <c r="C321" s="246"/>
      <c r="D321" s="176" t="s">
        <v>55</v>
      </c>
      <c r="E321" s="32"/>
      <c r="F321" s="32"/>
      <c r="G321" s="32">
        <f t="shared" ref="G321" si="164">G322</f>
        <v>500</v>
      </c>
      <c r="H321" s="32"/>
    </row>
    <row r="322" spans="1:8" s="127" customFormat="1" ht="25.5" x14ac:dyDescent="0.25">
      <c r="A322" s="239">
        <v>3299</v>
      </c>
      <c r="B322" s="242"/>
      <c r="C322" s="243"/>
      <c r="D322" s="45" t="s">
        <v>55</v>
      </c>
      <c r="E322" s="34"/>
      <c r="F322" s="34"/>
      <c r="G322" s="34">
        <v>500</v>
      </c>
      <c r="H322" s="34"/>
    </row>
    <row r="323" spans="1:8" s="35" customFormat="1" x14ac:dyDescent="0.25">
      <c r="A323" s="253" t="s">
        <v>148</v>
      </c>
      <c r="B323" s="254"/>
      <c r="C323" s="255"/>
      <c r="D323" s="43" t="s">
        <v>149</v>
      </c>
      <c r="E323" s="47">
        <f t="shared" ref="E323:F323" si="165">E324+E334</f>
        <v>5770</v>
      </c>
      <c r="F323" s="47">
        <f t="shared" si="165"/>
        <v>5770</v>
      </c>
      <c r="G323" s="47">
        <f t="shared" ref="G323" si="166">G324+G334</f>
        <v>4727</v>
      </c>
      <c r="H323" s="47">
        <f t="shared" ref="H323:H325" si="167">G323/F323*100</f>
        <v>81.92374350086655</v>
      </c>
    </row>
    <row r="324" spans="1:8" s="35" customFormat="1" x14ac:dyDescent="0.25">
      <c r="A324" s="247">
        <v>3</v>
      </c>
      <c r="B324" s="248"/>
      <c r="C324" s="249"/>
      <c r="D324" s="41" t="s">
        <v>9</v>
      </c>
      <c r="E324" s="32">
        <f t="shared" ref="E324:G324" si="168">E325</f>
        <v>5070</v>
      </c>
      <c r="F324" s="32">
        <f t="shared" si="168"/>
        <v>5070</v>
      </c>
      <c r="G324" s="32">
        <f t="shared" si="168"/>
        <v>4727</v>
      </c>
      <c r="H324" s="32">
        <f t="shared" si="167"/>
        <v>93.234714003944774</v>
      </c>
    </row>
    <row r="325" spans="1:8" s="35" customFormat="1" x14ac:dyDescent="0.25">
      <c r="A325" s="244">
        <v>32</v>
      </c>
      <c r="B325" s="245"/>
      <c r="C325" s="246"/>
      <c r="D325" s="41" t="s">
        <v>19</v>
      </c>
      <c r="E325" s="32">
        <v>5070</v>
      </c>
      <c r="F325" s="32">
        <v>5070</v>
      </c>
      <c r="G325" s="32">
        <f t="shared" ref="G325" si="169">G326+G328+G332</f>
        <v>4727</v>
      </c>
      <c r="H325" s="32">
        <f t="shared" si="167"/>
        <v>93.234714003944774</v>
      </c>
    </row>
    <row r="326" spans="1:8" s="35" customFormat="1" x14ac:dyDescent="0.25">
      <c r="A326" s="244">
        <v>321</v>
      </c>
      <c r="B326" s="245"/>
      <c r="C326" s="246"/>
      <c r="D326" s="41" t="s">
        <v>50</v>
      </c>
      <c r="E326" s="32"/>
      <c r="F326" s="32"/>
      <c r="G326" s="32">
        <f t="shared" ref="G326" si="170">G327</f>
        <v>0</v>
      </c>
      <c r="H326" s="32"/>
    </row>
    <row r="327" spans="1:8" x14ac:dyDescent="0.25">
      <c r="A327" s="239">
        <v>3211</v>
      </c>
      <c r="B327" s="242"/>
      <c r="C327" s="243"/>
      <c r="D327" s="45" t="s">
        <v>60</v>
      </c>
      <c r="E327" s="34"/>
      <c r="F327" s="34"/>
      <c r="G327" s="34">
        <v>0</v>
      </c>
      <c r="H327" s="34"/>
    </row>
    <row r="328" spans="1:8" s="35" customFormat="1" x14ac:dyDescent="0.25">
      <c r="A328" s="244">
        <v>323</v>
      </c>
      <c r="B328" s="245"/>
      <c r="C328" s="246"/>
      <c r="D328" s="41" t="s">
        <v>65</v>
      </c>
      <c r="E328" s="32"/>
      <c r="F328" s="32"/>
      <c r="G328" s="32">
        <f t="shared" ref="G328" si="171">G329+G330+G331</f>
        <v>342.16</v>
      </c>
      <c r="H328" s="32"/>
    </row>
    <row r="329" spans="1:8" x14ac:dyDescent="0.25">
      <c r="A329" s="239">
        <v>3231</v>
      </c>
      <c r="B329" s="242"/>
      <c r="C329" s="243"/>
      <c r="D329" s="45" t="s">
        <v>101</v>
      </c>
      <c r="E329" s="34"/>
      <c r="F329" s="34"/>
      <c r="G329" s="34">
        <v>100</v>
      </c>
      <c r="H329" s="34"/>
    </row>
    <row r="330" spans="1:8" x14ac:dyDescent="0.25">
      <c r="A330" s="239">
        <v>3237</v>
      </c>
      <c r="B330" s="242"/>
      <c r="C330" s="243"/>
      <c r="D330" s="45" t="s">
        <v>66</v>
      </c>
      <c r="E330" s="34"/>
      <c r="F330" s="34"/>
      <c r="G330" s="34">
        <v>175.8</v>
      </c>
      <c r="H330" s="34"/>
    </row>
    <row r="331" spans="1:8" x14ac:dyDescent="0.25">
      <c r="A331" s="239">
        <v>3239</v>
      </c>
      <c r="B331" s="242"/>
      <c r="C331" s="243"/>
      <c r="D331" s="45" t="s">
        <v>82</v>
      </c>
      <c r="E331" s="34"/>
      <c r="F331" s="34"/>
      <c r="G331" s="34">
        <v>66.36</v>
      </c>
      <c r="H331" s="34"/>
    </row>
    <row r="332" spans="1:8" s="35" customFormat="1" ht="25.5" x14ac:dyDescent="0.25">
      <c r="A332" s="244">
        <v>329</v>
      </c>
      <c r="B332" s="245"/>
      <c r="C332" s="246"/>
      <c r="D332" s="41" t="s">
        <v>55</v>
      </c>
      <c r="E332" s="32"/>
      <c r="F332" s="32"/>
      <c r="G332" s="32">
        <f t="shared" ref="G332" si="172">G333</f>
        <v>4384.84</v>
      </c>
      <c r="H332" s="32"/>
    </row>
    <row r="333" spans="1:8" ht="25.5" x14ac:dyDescent="0.25">
      <c r="A333" s="239">
        <v>3299</v>
      </c>
      <c r="B333" s="242"/>
      <c r="C333" s="243"/>
      <c r="D333" s="45" t="s">
        <v>55</v>
      </c>
      <c r="E333" s="34"/>
      <c r="F333" s="34"/>
      <c r="G333" s="34">
        <v>4384.84</v>
      </c>
      <c r="H333" s="34"/>
    </row>
    <row r="334" spans="1:8" s="35" customFormat="1" ht="25.5" x14ac:dyDescent="0.25">
      <c r="A334" s="247">
        <v>4</v>
      </c>
      <c r="B334" s="248"/>
      <c r="C334" s="249"/>
      <c r="D334" s="41" t="s">
        <v>11</v>
      </c>
      <c r="E334" s="32">
        <f t="shared" ref="E334:G336" si="173">E335</f>
        <v>700</v>
      </c>
      <c r="F334" s="32">
        <f t="shared" si="173"/>
        <v>700</v>
      </c>
      <c r="G334" s="32">
        <f t="shared" si="173"/>
        <v>0</v>
      </c>
      <c r="H334" s="32">
        <f t="shared" ref="H334:H335" si="174">G334/F334*100</f>
        <v>0</v>
      </c>
    </row>
    <row r="335" spans="1:8" s="35" customFormat="1" ht="38.25" x14ac:dyDescent="0.25">
      <c r="A335" s="244">
        <v>42</v>
      </c>
      <c r="B335" s="245"/>
      <c r="C335" s="246"/>
      <c r="D335" s="41" t="s">
        <v>26</v>
      </c>
      <c r="E335" s="32">
        <v>700</v>
      </c>
      <c r="F335" s="32">
        <v>700</v>
      </c>
      <c r="G335" s="32">
        <f t="shared" si="173"/>
        <v>0</v>
      </c>
      <c r="H335" s="32">
        <f t="shared" si="174"/>
        <v>0</v>
      </c>
    </row>
    <row r="336" spans="1:8" s="35" customFormat="1" x14ac:dyDescent="0.25">
      <c r="A336" s="244">
        <v>422</v>
      </c>
      <c r="B336" s="245"/>
      <c r="C336" s="246"/>
      <c r="D336" s="41" t="s">
        <v>67</v>
      </c>
      <c r="E336" s="32"/>
      <c r="F336" s="32"/>
      <c r="G336" s="32">
        <f t="shared" si="173"/>
        <v>0</v>
      </c>
      <c r="H336" s="32"/>
    </row>
    <row r="337" spans="1:8" x14ac:dyDescent="0.25">
      <c r="A337" s="239">
        <v>4226</v>
      </c>
      <c r="B337" s="242"/>
      <c r="C337" s="243"/>
      <c r="D337" s="45" t="s">
        <v>156</v>
      </c>
      <c r="E337" s="34"/>
      <c r="F337" s="34"/>
      <c r="G337" s="34">
        <v>0</v>
      </c>
      <c r="H337" s="34"/>
    </row>
    <row r="338" spans="1:8" s="35" customFormat="1" x14ac:dyDescent="0.25">
      <c r="A338" s="253" t="s">
        <v>150</v>
      </c>
      <c r="B338" s="254"/>
      <c r="C338" s="255"/>
      <c r="D338" s="43" t="s">
        <v>151</v>
      </c>
      <c r="E338" s="47">
        <f t="shared" ref="E338:F338" si="175">E339+E354</f>
        <v>23270</v>
      </c>
      <c r="F338" s="47">
        <f t="shared" si="175"/>
        <v>23270</v>
      </c>
      <c r="G338" s="47">
        <f t="shared" ref="G338" si="176">G339+G354</f>
        <v>20901.660000000003</v>
      </c>
      <c r="H338" s="47">
        <f t="shared" ref="H338:H340" si="177">G338/F338*100</f>
        <v>89.822346368715102</v>
      </c>
    </row>
    <row r="339" spans="1:8" s="35" customFormat="1" x14ac:dyDescent="0.25">
      <c r="A339" s="247">
        <v>3</v>
      </c>
      <c r="B339" s="248"/>
      <c r="C339" s="249"/>
      <c r="D339" s="41" t="s">
        <v>9</v>
      </c>
      <c r="E339" s="32">
        <f t="shared" ref="E339:F339" si="178">E340+E343</f>
        <v>22870</v>
      </c>
      <c r="F339" s="32">
        <f t="shared" si="178"/>
        <v>22870</v>
      </c>
      <c r="G339" s="32">
        <f t="shared" ref="G339" si="179">G340+G343</f>
        <v>20901.660000000003</v>
      </c>
      <c r="H339" s="32">
        <f t="shared" si="177"/>
        <v>91.393353738522094</v>
      </c>
    </row>
    <row r="340" spans="1:8" s="35" customFormat="1" x14ac:dyDescent="0.25">
      <c r="A340" s="244">
        <v>31</v>
      </c>
      <c r="B340" s="245"/>
      <c r="C340" s="246"/>
      <c r="D340" s="41" t="s">
        <v>10</v>
      </c>
      <c r="E340" s="32">
        <v>70</v>
      </c>
      <c r="F340" s="32">
        <v>70</v>
      </c>
      <c r="G340" s="32">
        <f t="shared" ref="G340:G341" si="180">G341</f>
        <v>33.18</v>
      </c>
      <c r="H340" s="32">
        <f t="shared" si="177"/>
        <v>47.4</v>
      </c>
    </row>
    <row r="341" spans="1:8" s="35" customFormat="1" x14ac:dyDescent="0.25">
      <c r="A341" s="244">
        <v>312</v>
      </c>
      <c r="B341" s="245"/>
      <c r="C341" s="246"/>
      <c r="D341" s="41" t="s">
        <v>47</v>
      </c>
      <c r="E341" s="32"/>
      <c r="F341" s="32"/>
      <c r="G341" s="32">
        <f t="shared" si="180"/>
        <v>33.18</v>
      </c>
      <c r="H341" s="32"/>
    </row>
    <row r="342" spans="1:8" x14ac:dyDescent="0.25">
      <c r="A342" s="239">
        <v>3121</v>
      </c>
      <c r="B342" s="242"/>
      <c r="C342" s="243"/>
      <c r="D342" s="45" t="s">
        <v>47</v>
      </c>
      <c r="E342" s="34"/>
      <c r="F342" s="34"/>
      <c r="G342" s="34">
        <v>33.18</v>
      </c>
      <c r="H342" s="34"/>
    </row>
    <row r="343" spans="1:8" s="35" customFormat="1" x14ac:dyDescent="0.25">
      <c r="A343" s="244">
        <v>32</v>
      </c>
      <c r="B343" s="245"/>
      <c r="C343" s="246"/>
      <c r="D343" s="41" t="s">
        <v>19</v>
      </c>
      <c r="E343" s="32">
        <v>22800</v>
      </c>
      <c r="F343" s="32">
        <v>22800</v>
      </c>
      <c r="G343" s="32">
        <f t="shared" ref="G343" si="181">G344+G347+G349+G352</f>
        <v>20868.480000000003</v>
      </c>
      <c r="H343" s="32">
        <f t="shared" ref="H343" si="182">G343/F343*100</f>
        <v>91.528421052631586</v>
      </c>
    </row>
    <row r="344" spans="1:8" s="35" customFormat="1" x14ac:dyDescent="0.25">
      <c r="A344" s="244">
        <v>321</v>
      </c>
      <c r="B344" s="245"/>
      <c r="C344" s="246"/>
      <c r="D344" s="41" t="s">
        <v>50</v>
      </c>
      <c r="E344" s="32"/>
      <c r="F344" s="32"/>
      <c r="G344" s="32">
        <f t="shared" ref="G344" si="183">G345+G346</f>
        <v>1593.9099999999999</v>
      </c>
      <c r="H344" s="32"/>
    </row>
    <row r="345" spans="1:8" x14ac:dyDescent="0.25">
      <c r="A345" s="239">
        <v>3211</v>
      </c>
      <c r="B345" s="242"/>
      <c r="C345" s="243"/>
      <c r="D345" s="45" t="s">
        <v>60</v>
      </c>
      <c r="E345" s="34"/>
      <c r="F345" s="34"/>
      <c r="G345" s="34">
        <v>1270.05</v>
      </c>
      <c r="H345" s="34"/>
    </row>
    <row r="346" spans="1:8" x14ac:dyDescent="0.25">
      <c r="A346" s="239">
        <v>3213</v>
      </c>
      <c r="B346" s="242"/>
      <c r="C346" s="243"/>
      <c r="D346" s="45" t="s">
        <v>61</v>
      </c>
      <c r="E346" s="34"/>
      <c r="F346" s="34"/>
      <c r="G346" s="34">
        <v>323.86</v>
      </c>
      <c r="H346" s="34"/>
    </row>
    <row r="347" spans="1:8" s="35" customFormat="1" x14ac:dyDescent="0.25">
      <c r="A347" s="244">
        <v>322</v>
      </c>
      <c r="B347" s="245"/>
      <c r="C347" s="246"/>
      <c r="D347" s="41" t="s">
        <v>52</v>
      </c>
      <c r="E347" s="32"/>
      <c r="F347" s="32"/>
      <c r="G347" s="32">
        <f t="shared" ref="G347" si="184">G348</f>
        <v>0</v>
      </c>
      <c r="H347" s="32"/>
    </row>
    <row r="348" spans="1:8" ht="25.5" x14ac:dyDescent="0.25">
      <c r="A348" s="239">
        <v>3227</v>
      </c>
      <c r="B348" s="242"/>
      <c r="C348" s="243"/>
      <c r="D348" s="45" t="s">
        <v>100</v>
      </c>
      <c r="E348" s="34"/>
      <c r="F348" s="34"/>
      <c r="G348" s="34">
        <v>0</v>
      </c>
      <c r="H348" s="34"/>
    </row>
    <row r="349" spans="1:8" s="35" customFormat="1" x14ac:dyDescent="0.25">
      <c r="A349" s="244">
        <v>323</v>
      </c>
      <c r="B349" s="245"/>
      <c r="C349" s="246"/>
      <c r="D349" s="41" t="s">
        <v>65</v>
      </c>
      <c r="E349" s="32"/>
      <c r="F349" s="32"/>
      <c r="G349" s="32">
        <f t="shared" ref="G349" si="185">G350+G351</f>
        <v>372.33</v>
      </c>
      <c r="H349" s="32"/>
    </row>
    <row r="350" spans="1:8" x14ac:dyDescent="0.25">
      <c r="A350" s="239">
        <v>3237</v>
      </c>
      <c r="B350" s="242"/>
      <c r="C350" s="243"/>
      <c r="D350" s="45" t="s">
        <v>66</v>
      </c>
      <c r="E350" s="34"/>
      <c r="F350" s="34"/>
      <c r="G350" s="34">
        <v>372.33</v>
      </c>
      <c r="H350" s="34"/>
    </row>
    <row r="351" spans="1:8" x14ac:dyDescent="0.25">
      <c r="A351" s="239">
        <v>3239</v>
      </c>
      <c r="B351" s="242"/>
      <c r="C351" s="243"/>
      <c r="D351" s="45" t="s">
        <v>82</v>
      </c>
      <c r="E351" s="34"/>
      <c r="F351" s="34"/>
      <c r="G351" s="34">
        <v>0</v>
      </c>
      <c r="H351" s="34"/>
    </row>
    <row r="352" spans="1:8" s="35" customFormat="1" ht="25.5" x14ac:dyDescent="0.25">
      <c r="A352" s="244">
        <v>329</v>
      </c>
      <c r="B352" s="245"/>
      <c r="C352" s="246"/>
      <c r="D352" s="41" t="s">
        <v>55</v>
      </c>
      <c r="E352" s="32"/>
      <c r="F352" s="32"/>
      <c r="G352" s="32">
        <f t="shared" ref="G352" si="186">G353</f>
        <v>18902.240000000002</v>
      </c>
      <c r="H352" s="32"/>
    </row>
    <row r="353" spans="1:8" ht="25.5" x14ac:dyDescent="0.25">
      <c r="A353" s="239">
        <v>3299</v>
      </c>
      <c r="B353" s="242"/>
      <c r="C353" s="243"/>
      <c r="D353" s="45" t="s">
        <v>55</v>
      </c>
      <c r="E353" s="34"/>
      <c r="F353" s="34"/>
      <c r="G353" s="34">
        <v>18902.240000000002</v>
      </c>
      <c r="H353" s="34"/>
    </row>
    <row r="354" spans="1:8" s="35" customFormat="1" ht="25.5" x14ac:dyDescent="0.25">
      <c r="A354" s="247">
        <v>4</v>
      </c>
      <c r="B354" s="248"/>
      <c r="C354" s="249"/>
      <c r="D354" s="41" t="s">
        <v>11</v>
      </c>
      <c r="E354" s="32">
        <f t="shared" ref="E354:G356" si="187">E355</f>
        <v>400</v>
      </c>
      <c r="F354" s="32">
        <f t="shared" si="187"/>
        <v>400</v>
      </c>
      <c r="G354" s="32">
        <f t="shared" si="187"/>
        <v>0</v>
      </c>
      <c r="H354" s="32">
        <f t="shared" ref="H354:H355" si="188">G354/F354*100</f>
        <v>0</v>
      </c>
    </row>
    <row r="355" spans="1:8" s="35" customFormat="1" ht="38.25" x14ac:dyDescent="0.25">
      <c r="A355" s="244">
        <v>42</v>
      </c>
      <c r="B355" s="245"/>
      <c r="C355" s="246"/>
      <c r="D355" s="41" t="s">
        <v>26</v>
      </c>
      <c r="E355" s="32">
        <v>400</v>
      </c>
      <c r="F355" s="32">
        <v>400</v>
      </c>
      <c r="G355" s="32">
        <f t="shared" si="187"/>
        <v>0</v>
      </c>
      <c r="H355" s="32">
        <f t="shared" si="188"/>
        <v>0</v>
      </c>
    </row>
    <row r="356" spans="1:8" s="35" customFormat="1" x14ac:dyDescent="0.25">
      <c r="A356" s="244">
        <v>422</v>
      </c>
      <c r="B356" s="245"/>
      <c r="C356" s="246"/>
      <c r="D356" s="41" t="s">
        <v>67</v>
      </c>
      <c r="E356" s="32"/>
      <c r="F356" s="32"/>
      <c r="G356" s="32">
        <f t="shared" si="187"/>
        <v>0</v>
      </c>
      <c r="H356" s="32"/>
    </row>
    <row r="357" spans="1:8" x14ac:dyDescent="0.25">
      <c r="A357" s="239">
        <v>4226</v>
      </c>
      <c r="B357" s="242"/>
      <c r="C357" s="243"/>
      <c r="D357" s="45" t="s">
        <v>156</v>
      </c>
      <c r="E357" s="34"/>
      <c r="F357" s="34"/>
      <c r="G357" s="34">
        <v>0</v>
      </c>
      <c r="H357" s="34"/>
    </row>
    <row r="358" spans="1:8" s="35" customFormat="1" ht="25.5" x14ac:dyDescent="0.25">
      <c r="A358" s="253" t="s">
        <v>179</v>
      </c>
      <c r="B358" s="254"/>
      <c r="C358" s="255"/>
      <c r="D358" s="43" t="s">
        <v>178</v>
      </c>
      <c r="E358" s="47">
        <f t="shared" ref="E358:G359" si="189">E359</f>
        <v>334.2</v>
      </c>
      <c r="F358" s="47">
        <f t="shared" si="189"/>
        <v>334.2</v>
      </c>
      <c r="G358" s="47">
        <f t="shared" si="189"/>
        <v>334.2</v>
      </c>
      <c r="H358" s="47">
        <f t="shared" ref="H358:H360" si="190">G358/F358*100</f>
        <v>100</v>
      </c>
    </row>
    <row r="359" spans="1:8" s="35" customFormat="1" x14ac:dyDescent="0.25">
      <c r="A359" s="247">
        <v>3</v>
      </c>
      <c r="B359" s="248"/>
      <c r="C359" s="249"/>
      <c r="D359" s="41" t="s">
        <v>9</v>
      </c>
      <c r="E359" s="32">
        <f t="shared" si="189"/>
        <v>334.2</v>
      </c>
      <c r="F359" s="32">
        <f t="shared" si="189"/>
        <v>334.2</v>
      </c>
      <c r="G359" s="32">
        <f t="shared" si="189"/>
        <v>334.2</v>
      </c>
      <c r="H359" s="32">
        <f t="shared" si="190"/>
        <v>100</v>
      </c>
    </row>
    <row r="360" spans="1:8" s="35" customFormat="1" x14ac:dyDescent="0.25">
      <c r="A360" s="244">
        <v>32</v>
      </c>
      <c r="B360" s="245"/>
      <c r="C360" s="246"/>
      <c r="D360" s="41" t="s">
        <v>19</v>
      </c>
      <c r="E360" s="32">
        <v>334.2</v>
      </c>
      <c r="F360" s="32">
        <v>334.2</v>
      </c>
      <c r="G360" s="32">
        <f t="shared" ref="G360" si="191">G361+G363+G365</f>
        <v>334.2</v>
      </c>
      <c r="H360" s="32">
        <f t="shared" si="190"/>
        <v>100</v>
      </c>
    </row>
    <row r="361" spans="1:8" s="35" customFormat="1" x14ac:dyDescent="0.25">
      <c r="A361" s="244">
        <v>321</v>
      </c>
      <c r="B361" s="245"/>
      <c r="C361" s="246"/>
      <c r="D361" s="161" t="s">
        <v>50</v>
      </c>
      <c r="E361" s="32"/>
      <c r="F361" s="32"/>
      <c r="G361" s="32">
        <f t="shared" ref="G361" si="192">G362</f>
        <v>0</v>
      </c>
      <c r="H361" s="32"/>
    </row>
    <row r="362" spans="1:8" s="127" customFormat="1" x14ac:dyDescent="0.25">
      <c r="A362" s="239">
        <v>3211</v>
      </c>
      <c r="B362" s="242"/>
      <c r="C362" s="243"/>
      <c r="D362" s="45" t="s">
        <v>60</v>
      </c>
      <c r="E362" s="34"/>
      <c r="F362" s="34"/>
      <c r="G362" s="34">
        <v>0</v>
      </c>
      <c r="H362" s="34"/>
    </row>
    <row r="363" spans="1:8" s="35" customFormat="1" x14ac:dyDescent="0.25">
      <c r="A363" s="244">
        <v>323</v>
      </c>
      <c r="B363" s="245"/>
      <c r="C363" s="246"/>
      <c r="D363" s="161" t="s">
        <v>65</v>
      </c>
      <c r="E363" s="32"/>
      <c r="F363" s="32"/>
      <c r="G363" s="32">
        <f t="shared" ref="G363" si="193">G364</f>
        <v>0</v>
      </c>
      <c r="H363" s="32"/>
    </row>
    <row r="364" spans="1:8" s="127" customFormat="1" x14ac:dyDescent="0.25">
      <c r="A364" s="239">
        <v>3239</v>
      </c>
      <c r="B364" s="242"/>
      <c r="C364" s="243"/>
      <c r="D364" s="45" t="s">
        <v>82</v>
      </c>
      <c r="E364" s="34"/>
      <c r="F364" s="34"/>
      <c r="G364" s="34">
        <v>0</v>
      </c>
      <c r="H364" s="34"/>
    </row>
    <row r="365" spans="1:8" s="35" customFormat="1" ht="25.5" x14ac:dyDescent="0.25">
      <c r="A365" s="244">
        <v>329</v>
      </c>
      <c r="B365" s="245"/>
      <c r="C365" s="246"/>
      <c r="D365" s="41" t="s">
        <v>55</v>
      </c>
      <c r="E365" s="32"/>
      <c r="F365" s="32"/>
      <c r="G365" s="32">
        <f t="shared" ref="G365" si="194">G366</f>
        <v>334.2</v>
      </c>
      <c r="H365" s="32"/>
    </row>
    <row r="366" spans="1:8" ht="25.5" x14ac:dyDescent="0.25">
      <c r="A366" s="239">
        <v>3299</v>
      </c>
      <c r="B366" s="242"/>
      <c r="C366" s="243"/>
      <c r="D366" s="45" t="s">
        <v>55</v>
      </c>
      <c r="E366" s="34"/>
      <c r="F366" s="34"/>
      <c r="G366" s="34">
        <v>334.2</v>
      </c>
      <c r="H366" s="34"/>
    </row>
    <row r="367" spans="1:8" s="35" customFormat="1" x14ac:dyDescent="0.25">
      <c r="A367" s="250" t="s">
        <v>157</v>
      </c>
      <c r="B367" s="251"/>
      <c r="C367" s="252"/>
      <c r="D367" s="42" t="s">
        <v>117</v>
      </c>
      <c r="E367" s="48">
        <f t="shared" ref="E367:G371" si="195">E368</f>
        <v>1990.84</v>
      </c>
      <c r="F367" s="48">
        <f t="shared" si="195"/>
        <v>1990.84</v>
      </c>
      <c r="G367" s="48">
        <f t="shared" si="195"/>
        <v>1990.84</v>
      </c>
      <c r="H367" s="48">
        <f t="shared" ref="H367:H370" si="196">G367/F367*100</f>
        <v>100</v>
      </c>
    </row>
    <row r="368" spans="1:8" s="35" customFormat="1" x14ac:dyDescent="0.25">
      <c r="A368" s="253" t="s">
        <v>148</v>
      </c>
      <c r="B368" s="254"/>
      <c r="C368" s="255"/>
      <c r="D368" s="43" t="s">
        <v>149</v>
      </c>
      <c r="E368" s="47">
        <f t="shared" si="195"/>
        <v>1990.84</v>
      </c>
      <c r="F368" s="47">
        <f t="shared" si="195"/>
        <v>1990.84</v>
      </c>
      <c r="G368" s="47">
        <f t="shared" si="195"/>
        <v>1990.84</v>
      </c>
      <c r="H368" s="47">
        <f t="shared" si="196"/>
        <v>100</v>
      </c>
    </row>
    <row r="369" spans="1:8" s="35" customFormat="1" x14ac:dyDescent="0.25">
      <c r="A369" s="247">
        <v>3</v>
      </c>
      <c r="B369" s="248"/>
      <c r="C369" s="249"/>
      <c r="D369" s="41" t="s">
        <v>9</v>
      </c>
      <c r="E369" s="32">
        <f t="shared" si="195"/>
        <v>1990.84</v>
      </c>
      <c r="F369" s="32">
        <f t="shared" si="195"/>
        <v>1990.84</v>
      </c>
      <c r="G369" s="32">
        <f t="shared" si="195"/>
        <v>1990.84</v>
      </c>
      <c r="H369" s="32">
        <f t="shared" si="196"/>
        <v>100</v>
      </c>
    </row>
    <row r="370" spans="1:8" s="35" customFormat="1" x14ac:dyDescent="0.25">
      <c r="A370" s="244">
        <v>32</v>
      </c>
      <c r="B370" s="245"/>
      <c r="C370" s="246"/>
      <c r="D370" s="41" t="s">
        <v>19</v>
      </c>
      <c r="E370" s="32">
        <v>1990.84</v>
      </c>
      <c r="F370" s="32">
        <v>1990.84</v>
      </c>
      <c r="G370" s="32">
        <f t="shared" si="195"/>
        <v>1990.84</v>
      </c>
      <c r="H370" s="32">
        <f t="shared" si="196"/>
        <v>100</v>
      </c>
    </row>
    <row r="371" spans="1:8" s="35" customFormat="1" ht="25.5" x14ac:dyDescent="0.25">
      <c r="A371" s="244">
        <v>329</v>
      </c>
      <c r="B371" s="245"/>
      <c r="C371" s="246"/>
      <c r="D371" s="41" t="s">
        <v>55</v>
      </c>
      <c r="E371" s="32"/>
      <c r="F371" s="32"/>
      <c r="G371" s="32">
        <f t="shared" si="195"/>
        <v>1990.84</v>
      </c>
      <c r="H371" s="32"/>
    </row>
    <row r="372" spans="1:8" ht="25.5" x14ac:dyDescent="0.25">
      <c r="A372" s="239">
        <v>3299</v>
      </c>
      <c r="B372" s="242"/>
      <c r="C372" s="243"/>
      <c r="D372" s="45" t="s">
        <v>55</v>
      </c>
      <c r="E372" s="34"/>
      <c r="F372" s="34"/>
      <c r="G372" s="34">
        <v>1990.84</v>
      </c>
      <c r="H372" s="34"/>
    </row>
    <row r="373" spans="1:8" s="35" customFormat="1" x14ac:dyDescent="0.25">
      <c r="A373" s="250" t="s">
        <v>118</v>
      </c>
      <c r="B373" s="251"/>
      <c r="C373" s="252"/>
      <c r="D373" s="42" t="s">
        <v>158</v>
      </c>
      <c r="E373" s="48">
        <f t="shared" ref="E373:G373" si="197">E374+E390+E395+E400</f>
        <v>204675</v>
      </c>
      <c r="F373" s="48">
        <f t="shared" ref="F373" si="198">F374+F390+F395+F400</f>
        <v>204675</v>
      </c>
      <c r="G373" s="48">
        <f t="shared" si="197"/>
        <v>186072.56</v>
      </c>
      <c r="H373" s="48">
        <f t="shared" ref="H373:H376" si="199">G373/F373*100</f>
        <v>90.911229998778552</v>
      </c>
    </row>
    <row r="374" spans="1:8" s="35" customFormat="1" ht="25.5" x14ac:dyDescent="0.25">
      <c r="A374" s="253" t="s">
        <v>144</v>
      </c>
      <c r="B374" s="254"/>
      <c r="C374" s="255"/>
      <c r="D374" s="43" t="s">
        <v>145</v>
      </c>
      <c r="E374" s="47">
        <f t="shared" ref="E374:G374" si="200">E375+E386</f>
        <v>63200</v>
      </c>
      <c r="F374" s="47">
        <f t="shared" ref="F374" si="201">F375+F386</f>
        <v>63200</v>
      </c>
      <c r="G374" s="47">
        <f t="shared" si="200"/>
        <v>46879.22</v>
      </c>
      <c r="H374" s="47">
        <f t="shared" si="199"/>
        <v>74.175981012658227</v>
      </c>
    </row>
    <row r="375" spans="1:8" s="35" customFormat="1" x14ac:dyDescent="0.25">
      <c r="A375" s="247">
        <v>3</v>
      </c>
      <c r="B375" s="248"/>
      <c r="C375" s="249"/>
      <c r="D375" s="41" t="s">
        <v>9</v>
      </c>
      <c r="E375" s="32">
        <f t="shared" ref="E375:G375" si="202">E376</f>
        <v>63200</v>
      </c>
      <c r="F375" s="32">
        <f t="shared" si="202"/>
        <v>63200</v>
      </c>
      <c r="G375" s="32">
        <f t="shared" si="202"/>
        <v>46879.22</v>
      </c>
      <c r="H375" s="32">
        <f t="shared" si="199"/>
        <v>74.175981012658227</v>
      </c>
    </row>
    <row r="376" spans="1:8" s="35" customFormat="1" x14ac:dyDescent="0.25">
      <c r="A376" s="244">
        <v>32</v>
      </c>
      <c r="B376" s="245"/>
      <c r="C376" s="246"/>
      <c r="D376" s="41" t="s">
        <v>19</v>
      </c>
      <c r="E376" s="32">
        <v>63200</v>
      </c>
      <c r="F376" s="32">
        <v>63200</v>
      </c>
      <c r="G376" s="32">
        <f t="shared" ref="G376" si="203">G377+G379+G384</f>
        <v>46879.22</v>
      </c>
      <c r="H376" s="32">
        <f t="shared" si="199"/>
        <v>74.175981012658227</v>
      </c>
    </row>
    <row r="377" spans="1:8" s="35" customFormat="1" x14ac:dyDescent="0.25">
      <c r="A377" s="244">
        <v>321</v>
      </c>
      <c r="B377" s="245"/>
      <c r="C377" s="246"/>
      <c r="D377" s="161" t="s">
        <v>50</v>
      </c>
      <c r="E377" s="32"/>
      <c r="F377" s="32"/>
      <c r="G377" s="32">
        <f t="shared" ref="G377" si="204">G378</f>
        <v>0</v>
      </c>
      <c r="H377" s="32"/>
    </row>
    <row r="378" spans="1:8" s="127" customFormat="1" x14ac:dyDescent="0.25">
      <c r="A378" s="239">
        <v>3211</v>
      </c>
      <c r="B378" s="242"/>
      <c r="C378" s="243"/>
      <c r="D378" s="45" t="s">
        <v>60</v>
      </c>
      <c r="E378" s="34"/>
      <c r="F378" s="34"/>
      <c r="G378" s="34">
        <v>0</v>
      </c>
      <c r="H378" s="34"/>
    </row>
    <row r="379" spans="1:8" s="35" customFormat="1" x14ac:dyDescent="0.25">
      <c r="A379" s="244">
        <v>322</v>
      </c>
      <c r="B379" s="245"/>
      <c r="C379" s="246"/>
      <c r="D379" s="41" t="s">
        <v>52</v>
      </c>
      <c r="E379" s="32"/>
      <c r="F379" s="32"/>
      <c r="G379" s="32">
        <f t="shared" ref="G379" si="205">G380+G381+G382+G383</f>
        <v>46077.75</v>
      </c>
      <c r="H379" s="32"/>
    </row>
    <row r="380" spans="1:8" ht="25.5" x14ac:dyDescent="0.25">
      <c r="A380" s="239">
        <v>3221</v>
      </c>
      <c r="B380" s="242"/>
      <c r="C380" s="243"/>
      <c r="D380" s="45" t="s">
        <v>98</v>
      </c>
      <c r="E380" s="34"/>
      <c r="F380" s="34"/>
      <c r="G380" s="34">
        <v>3591.82</v>
      </c>
      <c r="H380" s="34"/>
    </row>
    <row r="381" spans="1:8" x14ac:dyDescent="0.25">
      <c r="A381" s="239">
        <v>3222</v>
      </c>
      <c r="B381" s="242"/>
      <c r="C381" s="243"/>
      <c r="D381" s="45" t="s">
        <v>64</v>
      </c>
      <c r="E381" s="34"/>
      <c r="F381" s="34"/>
      <c r="G381" s="34">
        <v>41883.69</v>
      </c>
      <c r="H381" s="34"/>
    </row>
    <row r="382" spans="1:8" x14ac:dyDescent="0.25">
      <c r="A382" s="239">
        <v>3223</v>
      </c>
      <c r="B382" s="242"/>
      <c r="C382" s="243"/>
      <c r="D382" s="45" t="s">
        <v>75</v>
      </c>
      <c r="E382" s="34"/>
      <c r="F382" s="34"/>
      <c r="G382" s="34">
        <v>0</v>
      </c>
      <c r="H382" s="34"/>
    </row>
    <row r="383" spans="1:8" x14ac:dyDescent="0.25">
      <c r="A383" s="239">
        <v>3225</v>
      </c>
      <c r="B383" s="242"/>
      <c r="C383" s="243"/>
      <c r="D383" s="45" t="s">
        <v>99</v>
      </c>
      <c r="E383" s="34"/>
      <c r="F383" s="34"/>
      <c r="G383" s="34">
        <v>602.24</v>
      </c>
      <c r="H383" s="34"/>
    </row>
    <row r="384" spans="1:8" s="35" customFormat="1" x14ac:dyDescent="0.25">
      <c r="A384" s="244">
        <v>323</v>
      </c>
      <c r="B384" s="245"/>
      <c r="C384" s="246"/>
      <c r="D384" s="41" t="s">
        <v>65</v>
      </c>
      <c r="E384" s="32"/>
      <c r="F384" s="32"/>
      <c r="G384" s="32">
        <f t="shared" ref="G384" si="206">G385</f>
        <v>801.47</v>
      </c>
      <c r="H384" s="32"/>
    </row>
    <row r="385" spans="1:8" x14ac:dyDescent="0.25">
      <c r="A385" s="239">
        <v>3236</v>
      </c>
      <c r="B385" s="242"/>
      <c r="C385" s="243"/>
      <c r="D385" s="45" t="s">
        <v>80</v>
      </c>
      <c r="E385" s="34"/>
      <c r="F385" s="34"/>
      <c r="G385" s="34">
        <v>801.47</v>
      </c>
      <c r="H385" s="34"/>
    </row>
    <row r="386" spans="1:8" s="35" customFormat="1" ht="25.5" x14ac:dyDescent="0.25">
      <c r="A386" s="247">
        <v>4</v>
      </c>
      <c r="B386" s="248"/>
      <c r="C386" s="249"/>
      <c r="D386" s="161" t="s">
        <v>11</v>
      </c>
      <c r="E386" s="32">
        <f t="shared" ref="E386:G388" si="207">E387</f>
        <v>0</v>
      </c>
      <c r="F386" s="32">
        <f t="shared" si="207"/>
        <v>0</v>
      </c>
      <c r="G386" s="32">
        <f t="shared" si="207"/>
        <v>0</v>
      </c>
      <c r="H386" s="32">
        <v>0</v>
      </c>
    </row>
    <row r="387" spans="1:8" s="35" customFormat="1" ht="38.25" x14ac:dyDescent="0.25">
      <c r="A387" s="244">
        <v>42</v>
      </c>
      <c r="B387" s="245"/>
      <c r="C387" s="246"/>
      <c r="D387" s="161" t="s">
        <v>26</v>
      </c>
      <c r="E387" s="32">
        <v>0</v>
      </c>
      <c r="F387" s="32">
        <v>0</v>
      </c>
      <c r="G387" s="32">
        <f t="shared" si="207"/>
        <v>0</v>
      </c>
      <c r="H387" s="32">
        <v>0</v>
      </c>
    </row>
    <row r="388" spans="1:8" s="35" customFormat="1" x14ac:dyDescent="0.25">
      <c r="A388" s="244">
        <v>422</v>
      </c>
      <c r="B388" s="245"/>
      <c r="C388" s="246"/>
      <c r="D388" s="161" t="s">
        <v>67</v>
      </c>
      <c r="E388" s="32"/>
      <c r="F388" s="32"/>
      <c r="G388" s="32">
        <f t="shared" si="207"/>
        <v>0</v>
      </c>
      <c r="H388" s="32"/>
    </row>
    <row r="389" spans="1:8" s="127" customFormat="1" ht="25.5" x14ac:dyDescent="0.25">
      <c r="A389" s="239">
        <v>4227</v>
      </c>
      <c r="B389" s="242"/>
      <c r="C389" s="243"/>
      <c r="D389" s="45" t="s">
        <v>169</v>
      </c>
      <c r="E389" s="34"/>
      <c r="F389" s="34"/>
      <c r="G389" s="34">
        <v>0</v>
      </c>
      <c r="H389" s="34"/>
    </row>
    <row r="390" spans="1:8" s="35" customFormat="1" ht="38.25" x14ac:dyDescent="0.25">
      <c r="A390" s="253" t="s">
        <v>154</v>
      </c>
      <c r="B390" s="254"/>
      <c r="C390" s="255"/>
      <c r="D390" s="162" t="s">
        <v>155</v>
      </c>
      <c r="E390" s="47">
        <f t="shared" ref="E390:G393" si="208">E391</f>
        <v>0</v>
      </c>
      <c r="F390" s="47">
        <f t="shared" si="208"/>
        <v>0</v>
      </c>
      <c r="G390" s="47">
        <f t="shared" si="208"/>
        <v>0</v>
      </c>
      <c r="H390" s="47">
        <v>0</v>
      </c>
    </row>
    <row r="391" spans="1:8" s="35" customFormat="1" x14ac:dyDescent="0.25">
      <c r="A391" s="247">
        <v>3</v>
      </c>
      <c r="B391" s="248"/>
      <c r="C391" s="249"/>
      <c r="D391" s="163" t="s">
        <v>9</v>
      </c>
      <c r="E391" s="32">
        <f t="shared" si="208"/>
        <v>0</v>
      </c>
      <c r="F391" s="32">
        <f t="shared" si="208"/>
        <v>0</v>
      </c>
      <c r="G391" s="32">
        <f t="shared" si="208"/>
        <v>0</v>
      </c>
      <c r="H391" s="32">
        <v>0</v>
      </c>
    </row>
    <row r="392" spans="1:8" s="35" customFormat="1" x14ac:dyDescent="0.25">
      <c r="A392" s="244">
        <v>32</v>
      </c>
      <c r="B392" s="245"/>
      <c r="C392" s="246"/>
      <c r="D392" s="163" t="s">
        <v>19</v>
      </c>
      <c r="E392" s="32">
        <v>0</v>
      </c>
      <c r="F392" s="32">
        <v>0</v>
      </c>
      <c r="G392" s="32">
        <f t="shared" si="208"/>
        <v>0</v>
      </c>
      <c r="H392" s="32">
        <v>0</v>
      </c>
    </row>
    <row r="393" spans="1:8" s="35" customFormat="1" x14ac:dyDescent="0.25">
      <c r="A393" s="244">
        <v>322</v>
      </c>
      <c r="B393" s="245"/>
      <c r="C393" s="246"/>
      <c r="D393" s="163" t="s">
        <v>52</v>
      </c>
      <c r="E393" s="32"/>
      <c r="F393" s="32"/>
      <c r="G393" s="32">
        <f t="shared" si="208"/>
        <v>0</v>
      </c>
      <c r="H393" s="32"/>
    </row>
    <row r="394" spans="1:8" s="127" customFormat="1" x14ac:dyDescent="0.25">
      <c r="A394" s="239">
        <v>3222</v>
      </c>
      <c r="B394" s="242"/>
      <c r="C394" s="243"/>
      <c r="D394" s="45" t="s">
        <v>64</v>
      </c>
      <c r="E394" s="34"/>
      <c r="F394" s="34"/>
      <c r="G394" s="34">
        <v>0</v>
      </c>
      <c r="H394" s="34"/>
    </row>
    <row r="395" spans="1:8" s="35" customFormat="1" ht="25.5" x14ac:dyDescent="0.25">
      <c r="A395" s="253" t="s">
        <v>146</v>
      </c>
      <c r="B395" s="254"/>
      <c r="C395" s="255"/>
      <c r="D395" s="43" t="s">
        <v>147</v>
      </c>
      <c r="E395" s="47">
        <f t="shared" ref="E395:G398" si="209">E396</f>
        <v>0</v>
      </c>
      <c r="F395" s="47">
        <f t="shared" si="209"/>
        <v>0</v>
      </c>
      <c r="G395" s="47">
        <f t="shared" si="209"/>
        <v>0</v>
      </c>
      <c r="H395" s="47">
        <v>0</v>
      </c>
    </row>
    <row r="396" spans="1:8" s="35" customFormat="1" x14ac:dyDescent="0.25">
      <c r="A396" s="247">
        <v>3</v>
      </c>
      <c r="B396" s="248"/>
      <c r="C396" s="249"/>
      <c r="D396" s="41" t="s">
        <v>9</v>
      </c>
      <c r="E396" s="32">
        <f t="shared" si="209"/>
        <v>0</v>
      </c>
      <c r="F396" s="32">
        <f t="shared" si="209"/>
        <v>0</v>
      </c>
      <c r="G396" s="32">
        <f t="shared" si="209"/>
        <v>0</v>
      </c>
      <c r="H396" s="32">
        <v>0</v>
      </c>
    </row>
    <row r="397" spans="1:8" s="35" customFormat="1" x14ac:dyDescent="0.25">
      <c r="A397" s="244">
        <v>31</v>
      </c>
      <c r="B397" s="245"/>
      <c r="C397" s="246"/>
      <c r="D397" s="41" t="s">
        <v>10</v>
      </c>
      <c r="E397" s="32">
        <v>0</v>
      </c>
      <c r="F397" s="32">
        <v>0</v>
      </c>
      <c r="G397" s="32">
        <f t="shared" si="209"/>
        <v>0</v>
      </c>
      <c r="H397" s="32">
        <v>0</v>
      </c>
    </row>
    <row r="398" spans="1:8" s="35" customFormat="1" x14ac:dyDescent="0.25">
      <c r="A398" s="244">
        <v>311</v>
      </c>
      <c r="B398" s="245"/>
      <c r="C398" s="246"/>
      <c r="D398" s="41" t="s">
        <v>122</v>
      </c>
      <c r="E398" s="32"/>
      <c r="F398" s="32"/>
      <c r="G398" s="32">
        <f t="shared" si="209"/>
        <v>0</v>
      </c>
      <c r="H398" s="32"/>
    </row>
    <row r="399" spans="1:8" x14ac:dyDescent="0.25">
      <c r="A399" s="239">
        <v>3111</v>
      </c>
      <c r="B399" s="242"/>
      <c r="C399" s="243"/>
      <c r="D399" s="45" t="s">
        <v>46</v>
      </c>
      <c r="E399" s="34"/>
      <c r="F399" s="34"/>
      <c r="G399" s="34">
        <v>0</v>
      </c>
      <c r="H399" s="34"/>
    </row>
    <row r="400" spans="1:8" s="35" customFormat="1" x14ac:dyDescent="0.25">
      <c r="A400" s="253" t="s">
        <v>148</v>
      </c>
      <c r="B400" s="254"/>
      <c r="C400" s="255"/>
      <c r="D400" s="43" t="s">
        <v>149</v>
      </c>
      <c r="E400" s="47">
        <f t="shared" ref="E400:G400" si="210">E401</f>
        <v>141475</v>
      </c>
      <c r="F400" s="47">
        <f t="shared" si="210"/>
        <v>141475</v>
      </c>
      <c r="G400" s="47">
        <f t="shared" si="210"/>
        <v>139193.34</v>
      </c>
      <c r="H400" s="47">
        <f>G400/F400*100</f>
        <v>98.387234493726808</v>
      </c>
    </row>
    <row r="401" spans="1:8" s="35" customFormat="1" x14ac:dyDescent="0.25">
      <c r="A401" s="247">
        <v>3</v>
      </c>
      <c r="B401" s="248"/>
      <c r="C401" s="249"/>
      <c r="D401" s="41" t="s">
        <v>9</v>
      </c>
      <c r="E401" s="32">
        <f t="shared" ref="E401:F401" si="211">E402+E409+E417</f>
        <v>141475</v>
      </c>
      <c r="F401" s="32">
        <f t="shared" si="211"/>
        <v>141475</v>
      </c>
      <c r="G401" s="32">
        <f t="shared" ref="G401" si="212">G402+G409+G417</f>
        <v>139193.34</v>
      </c>
      <c r="H401" s="32">
        <f t="shared" ref="H401:H402" si="213">G401/F401*100</f>
        <v>98.387234493726808</v>
      </c>
    </row>
    <row r="402" spans="1:8" s="35" customFormat="1" x14ac:dyDescent="0.25">
      <c r="A402" s="244">
        <v>31</v>
      </c>
      <c r="B402" s="245"/>
      <c r="C402" s="246"/>
      <c r="D402" s="41" t="s">
        <v>10</v>
      </c>
      <c r="E402" s="32">
        <v>139000</v>
      </c>
      <c r="F402" s="32">
        <v>139000</v>
      </c>
      <c r="G402" s="32">
        <f t="shared" ref="G402" si="214">G403+G405+G407</f>
        <v>137045.78</v>
      </c>
      <c r="H402" s="32">
        <f t="shared" si="213"/>
        <v>98.594086330935255</v>
      </c>
    </row>
    <row r="403" spans="1:8" s="35" customFormat="1" x14ac:dyDescent="0.25">
      <c r="A403" s="244">
        <v>311</v>
      </c>
      <c r="B403" s="245"/>
      <c r="C403" s="246"/>
      <c r="D403" s="41" t="s">
        <v>122</v>
      </c>
      <c r="E403" s="32"/>
      <c r="F403" s="32"/>
      <c r="G403" s="32">
        <f t="shared" ref="G403" si="215">G404</f>
        <v>112596</v>
      </c>
      <c r="H403" s="32"/>
    </row>
    <row r="404" spans="1:8" x14ac:dyDescent="0.25">
      <c r="A404" s="239">
        <v>3111</v>
      </c>
      <c r="B404" s="242"/>
      <c r="C404" s="243"/>
      <c r="D404" s="45" t="s">
        <v>46</v>
      </c>
      <c r="E404" s="34"/>
      <c r="F404" s="34"/>
      <c r="G404" s="34">
        <v>112596</v>
      </c>
      <c r="H404" s="34"/>
    </row>
    <row r="405" spans="1:8" s="35" customFormat="1" x14ac:dyDescent="0.25">
      <c r="A405" s="244">
        <v>312</v>
      </c>
      <c r="B405" s="245"/>
      <c r="C405" s="246"/>
      <c r="D405" s="41" t="s">
        <v>47</v>
      </c>
      <c r="E405" s="32"/>
      <c r="F405" s="32"/>
      <c r="G405" s="32">
        <f t="shared" ref="G405" si="216">G406</f>
        <v>5871.47</v>
      </c>
      <c r="H405" s="32"/>
    </row>
    <row r="406" spans="1:8" x14ac:dyDescent="0.25">
      <c r="A406" s="239">
        <v>3121</v>
      </c>
      <c r="B406" s="242"/>
      <c r="C406" s="243"/>
      <c r="D406" s="45" t="s">
        <v>47</v>
      </c>
      <c r="E406" s="34"/>
      <c r="F406" s="34"/>
      <c r="G406" s="34">
        <v>5871.47</v>
      </c>
      <c r="H406" s="34"/>
    </row>
    <row r="407" spans="1:8" s="35" customFormat="1" x14ac:dyDescent="0.25">
      <c r="A407" s="244">
        <v>313</v>
      </c>
      <c r="B407" s="245"/>
      <c r="C407" s="246"/>
      <c r="D407" s="41" t="s">
        <v>48</v>
      </c>
      <c r="E407" s="32"/>
      <c r="F407" s="32"/>
      <c r="G407" s="32">
        <f t="shared" ref="G407" si="217">G408</f>
        <v>18578.310000000001</v>
      </c>
      <c r="H407" s="32"/>
    </row>
    <row r="408" spans="1:8" ht="25.5" x14ac:dyDescent="0.25">
      <c r="A408" s="239">
        <v>3132</v>
      </c>
      <c r="B408" s="242"/>
      <c r="C408" s="243"/>
      <c r="D408" s="45" t="s">
        <v>49</v>
      </c>
      <c r="E408" s="34"/>
      <c r="F408" s="34"/>
      <c r="G408" s="34">
        <v>18578.310000000001</v>
      </c>
      <c r="H408" s="34"/>
    </row>
    <row r="409" spans="1:8" s="35" customFormat="1" x14ac:dyDescent="0.25">
      <c r="A409" s="244">
        <v>32</v>
      </c>
      <c r="B409" s="245"/>
      <c r="C409" s="246"/>
      <c r="D409" s="41" t="s">
        <v>19</v>
      </c>
      <c r="E409" s="32">
        <v>2475</v>
      </c>
      <c r="F409" s="32">
        <v>2475</v>
      </c>
      <c r="G409" s="32">
        <f t="shared" ref="G409" si="218">G410+G412+G414</f>
        <v>2147.56</v>
      </c>
      <c r="H409" s="32">
        <f>G409/F409*100</f>
        <v>86.770101010101001</v>
      </c>
    </row>
    <row r="410" spans="1:8" s="35" customFormat="1" x14ac:dyDescent="0.25">
      <c r="A410" s="244">
        <v>321</v>
      </c>
      <c r="B410" s="245"/>
      <c r="C410" s="246"/>
      <c r="D410" s="41" t="s">
        <v>50</v>
      </c>
      <c r="E410" s="32"/>
      <c r="F410" s="32"/>
      <c r="G410" s="32">
        <f t="shared" ref="G410:G412" si="219">G411</f>
        <v>1172.56</v>
      </c>
      <c r="H410" s="32"/>
    </row>
    <row r="411" spans="1:8" ht="25.5" x14ac:dyDescent="0.25">
      <c r="A411" s="239">
        <v>3212</v>
      </c>
      <c r="B411" s="242"/>
      <c r="C411" s="243"/>
      <c r="D411" s="45" t="s">
        <v>124</v>
      </c>
      <c r="E411" s="34"/>
      <c r="F411" s="34"/>
      <c r="G411" s="34">
        <v>1172.56</v>
      </c>
      <c r="H411" s="34"/>
    </row>
    <row r="412" spans="1:8" s="35" customFormat="1" x14ac:dyDescent="0.25">
      <c r="A412" s="244">
        <v>322</v>
      </c>
      <c r="B412" s="245"/>
      <c r="C412" s="246"/>
      <c r="D412" s="163" t="s">
        <v>52</v>
      </c>
      <c r="E412" s="32"/>
      <c r="F412" s="32"/>
      <c r="G412" s="32">
        <f t="shared" si="219"/>
        <v>975</v>
      </c>
      <c r="H412" s="32"/>
    </row>
    <row r="413" spans="1:8" s="127" customFormat="1" x14ac:dyDescent="0.25">
      <c r="A413" s="239">
        <v>3222</v>
      </c>
      <c r="B413" s="242"/>
      <c r="C413" s="243"/>
      <c r="D413" s="45" t="s">
        <v>64</v>
      </c>
      <c r="E413" s="34"/>
      <c r="F413" s="34"/>
      <c r="G413" s="34">
        <v>975</v>
      </c>
      <c r="H413" s="34"/>
    </row>
    <row r="414" spans="1:8" s="35" customFormat="1" x14ac:dyDescent="0.25">
      <c r="A414" s="244">
        <v>323</v>
      </c>
      <c r="B414" s="245"/>
      <c r="C414" s="246"/>
      <c r="D414" s="41" t="s">
        <v>65</v>
      </c>
      <c r="E414" s="32"/>
      <c r="F414" s="32"/>
      <c r="G414" s="32">
        <f t="shared" ref="G414" si="220">G415+G416</f>
        <v>0</v>
      </c>
      <c r="H414" s="32"/>
    </row>
    <row r="415" spans="1:8" ht="25.5" x14ac:dyDescent="0.25">
      <c r="A415" s="239">
        <v>3232</v>
      </c>
      <c r="B415" s="242"/>
      <c r="C415" s="243"/>
      <c r="D415" s="45" t="s">
        <v>107</v>
      </c>
      <c r="E415" s="34"/>
      <c r="F415" s="34"/>
      <c r="G415" s="34"/>
      <c r="H415" s="34"/>
    </row>
    <row r="416" spans="1:8" x14ac:dyDescent="0.25">
      <c r="A416" s="239">
        <v>3237</v>
      </c>
      <c r="B416" s="242"/>
      <c r="C416" s="243"/>
      <c r="D416" s="45" t="s">
        <v>66</v>
      </c>
      <c r="E416" s="34"/>
      <c r="F416" s="34"/>
      <c r="G416" s="34"/>
      <c r="H416" s="34"/>
    </row>
    <row r="417" spans="1:8" s="35" customFormat="1" x14ac:dyDescent="0.25">
      <c r="A417" s="244">
        <v>38</v>
      </c>
      <c r="B417" s="245"/>
      <c r="C417" s="246"/>
      <c r="D417" s="41" t="s">
        <v>159</v>
      </c>
      <c r="E417" s="32">
        <f t="shared" ref="E417:G418" si="221">E418</f>
        <v>0</v>
      </c>
      <c r="F417" s="32">
        <f t="shared" si="221"/>
        <v>0</v>
      </c>
      <c r="G417" s="32">
        <f t="shared" si="221"/>
        <v>0</v>
      </c>
      <c r="H417" s="32">
        <v>0</v>
      </c>
    </row>
    <row r="418" spans="1:8" s="35" customFormat="1" x14ac:dyDescent="0.25">
      <c r="A418" s="244">
        <v>383</v>
      </c>
      <c r="B418" s="245"/>
      <c r="C418" s="246"/>
      <c r="D418" s="41" t="s">
        <v>160</v>
      </c>
      <c r="E418" s="32"/>
      <c r="F418" s="32"/>
      <c r="G418" s="32">
        <f t="shared" si="221"/>
        <v>0</v>
      </c>
      <c r="H418" s="32"/>
    </row>
    <row r="419" spans="1:8" ht="25.5" x14ac:dyDescent="0.25">
      <c r="A419" s="239">
        <v>3831</v>
      </c>
      <c r="B419" s="242"/>
      <c r="C419" s="243"/>
      <c r="D419" s="45" t="s">
        <v>161</v>
      </c>
      <c r="E419" s="34"/>
      <c r="F419" s="34"/>
      <c r="G419" s="34"/>
      <c r="H419" s="34"/>
    </row>
    <row r="420" spans="1:8" s="35" customFormat="1" x14ac:dyDescent="0.25">
      <c r="A420" s="250" t="s">
        <v>162</v>
      </c>
      <c r="B420" s="251"/>
      <c r="C420" s="252"/>
      <c r="D420" s="42" t="s">
        <v>163</v>
      </c>
      <c r="E420" s="48">
        <f t="shared" ref="E420:F420" si="222">E421+E428</f>
        <v>1761</v>
      </c>
      <c r="F420" s="48">
        <f t="shared" si="222"/>
        <v>1761</v>
      </c>
      <c r="G420" s="48">
        <f t="shared" ref="G420" si="223">G421+G428</f>
        <v>1594.62</v>
      </c>
      <c r="H420" s="48">
        <f t="shared" ref="H420:H423" si="224">G420/F420*100</f>
        <v>90.551959114139692</v>
      </c>
    </row>
    <row r="421" spans="1:8" s="35" customFormat="1" x14ac:dyDescent="0.25">
      <c r="A421" s="253" t="s">
        <v>140</v>
      </c>
      <c r="B421" s="254"/>
      <c r="C421" s="255"/>
      <c r="D421" s="43" t="s">
        <v>141</v>
      </c>
      <c r="E421" s="47">
        <f t="shared" ref="E421:G426" si="225">E422</f>
        <v>950</v>
      </c>
      <c r="F421" s="47">
        <f t="shared" si="225"/>
        <v>950</v>
      </c>
      <c r="G421" s="47">
        <f t="shared" si="225"/>
        <v>783.62</v>
      </c>
      <c r="H421" s="47">
        <f t="shared" si="224"/>
        <v>82.486315789473679</v>
      </c>
    </row>
    <row r="422" spans="1:8" s="35" customFormat="1" x14ac:dyDescent="0.25">
      <c r="A422" s="247">
        <v>3</v>
      </c>
      <c r="B422" s="248"/>
      <c r="C422" s="249"/>
      <c r="D422" s="41" t="s">
        <v>9</v>
      </c>
      <c r="E422" s="32">
        <f t="shared" si="225"/>
        <v>950</v>
      </c>
      <c r="F422" s="32">
        <f t="shared" si="225"/>
        <v>950</v>
      </c>
      <c r="G422" s="32">
        <f t="shared" si="225"/>
        <v>783.62</v>
      </c>
      <c r="H422" s="32">
        <f t="shared" si="224"/>
        <v>82.486315789473679</v>
      </c>
    </row>
    <row r="423" spans="1:8" s="35" customFormat="1" x14ac:dyDescent="0.25">
      <c r="A423" s="244">
        <v>32</v>
      </c>
      <c r="B423" s="245"/>
      <c r="C423" s="246"/>
      <c r="D423" s="41" t="s">
        <v>19</v>
      </c>
      <c r="E423" s="32">
        <v>950</v>
      </c>
      <c r="F423" s="32">
        <v>950</v>
      </c>
      <c r="G423" s="32">
        <f t="shared" ref="G423" si="226">G424+G426</f>
        <v>783.62</v>
      </c>
      <c r="H423" s="32">
        <f t="shared" si="224"/>
        <v>82.486315789473679</v>
      </c>
    </row>
    <row r="424" spans="1:8" s="35" customFormat="1" x14ac:dyDescent="0.25">
      <c r="A424" s="244">
        <v>321</v>
      </c>
      <c r="B424" s="245"/>
      <c r="C424" s="246"/>
      <c r="D424" s="161" t="s">
        <v>50</v>
      </c>
      <c r="E424" s="32"/>
      <c r="F424" s="32"/>
      <c r="G424" s="32">
        <f t="shared" ref="G424" si="227">G425</f>
        <v>266.27999999999997</v>
      </c>
      <c r="H424" s="32"/>
    </row>
    <row r="425" spans="1:8" s="127" customFormat="1" x14ac:dyDescent="0.25">
      <c r="A425" s="239">
        <v>3211</v>
      </c>
      <c r="B425" s="242"/>
      <c r="C425" s="243"/>
      <c r="D425" s="45" t="s">
        <v>60</v>
      </c>
      <c r="E425" s="34"/>
      <c r="F425" s="34"/>
      <c r="G425" s="34">
        <v>266.27999999999997</v>
      </c>
      <c r="H425" s="34"/>
    </row>
    <row r="426" spans="1:8" s="35" customFormat="1" ht="25.5" x14ac:dyDescent="0.25">
      <c r="A426" s="244">
        <v>329</v>
      </c>
      <c r="B426" s="245"/>
      <c r="C426" s="246"/>
      <c r="D426" s="41" t="s">
        <v>55</v>
      </c>
      <c r="E426" s="32"/>
      <c r="F426" s="32"/>
      <c r="G426" s="32">
        <f t="shared" si="225"/>
        <v>517.34</v>
      </c>
      <c r="H426" s="32"/>
    </row>
    <row r="427" spans="1:8" ht="25.5" x14ac:dyDescent="0.25">
      <c r="A427" s="239">
        <v>3299</v>
      </c>
      <c r="B427" s="242"/>
      <c r="C427" s="243"/>
      <c r="D427" s="45" t="s">
        <v>55</v>
      </c>
      <c r="E427" s="34"/>
      <c r="F427" s="34"/>
      <c r="G427" s="34">
        <v>517.34</v>
      </c>
      <c r="H427" s="34"/>
    </row>
    <row r="428" spans="1:8" s="35" customFormat="1" x14ac:dyDescent="0.25">
      <c r="A428" s="253" t="s">
        <v>148</v>
      </c>
      <c r="B428" s="254"/>
      <c r="C428" s="255"/>
      <c r="D428" s="43" t="s">
        <v>149</v>
      </c>
      <c r="E428" s="47">
        <f t="shared" ref="E428:G429" si="228">E429</f>
        <v>811</v>
      </c>
      <c r="F428" s="47">
        <f t="shared" si="228"/>
        <v>811</v>
      </c>
      <c r="G428" s="47">
        <f t="shared" si="228"/>
        <v>811</v>
      </c>
      <c r="H428" s="47">
        <f t="shared" ref="H428:H430" si="229">G428/F428*100</f>
        <v>100</v>
      </c>
    </row>
    <row r="429" spans="1:8" s="35" customFormat="1" x14ac:dyDescent="0.25">
      <c r="A429" s="247">
        <v>3</v>
      </c>
      <c r="B429" s="248"/>
      <c r="C429" s="249"/>
      <c r="D429" s="41" t="s">
        <v>9</v>
      </c>
      <c r="E429" s="32">
        <f t="shared" si="228"/>
        <v>811</v>
      </c>
      <c r="F429" s="32">
        <f t="shared" si="228"/>
        <v>811</v>
      </c>
      <c r="G429" s="32">
        <f t="shared" si="228"/>
        <v>811</v>
      </c>
      <c r="H429" s="32">
        <f t="shared" si="229"/>
        <v>100</v>
      </c>
    </row>
    <row r="430" spans="1:8" s="35" customFormat="1" x14ac:dyDescent="0.25">
      <c r="A430" s="244">
        <v>32</v>
      </c>
      <c r="B430" s="245"/>
      <c r="C430" s="246"/>
      <c r="D430" s="41" t="s">
        <v>19</v>
      </c>
      <c r="E430" s="32">
        <v>811</v>
      </c>
      <c r="F430" s="32">
        <v>811</v>
      </c>
      <c r="G430" s="32">
        <f t="shared" ref="G430" si="230">G431+G433</f>
        <v>811</v>
      </c>
      <c r="H430" s="32">
        <f t="shared" si="229"/>
        <v>100</v>
      </c>
    </row>
    <row r="431" spans="1:8" s="35" customFormat="1" x14ac:dyDescent="0.25">
      <c r="A431" s="244">
        <v>321</v>
      </c>
      <c r="B431" s="245"/>
      <c r="C431" s="246"/>
      <c r="D431" s="41" t="s">
        <v>50</v>
      </c>
      <c r="E431" s="32"/>
      <c r="F431" s="32"/>
      <c r="G431" s="32">
        <f t="shared" ref="G431" si="231">G432</f>
        <v>73.400000000000006</v>
      </c>
      <c r="H431" s="32"/>
    </row>
    <row r="432" spans="1:8" x14ac:dyDescent="0.25">
      <c r="A432" s="239">
        <v>3211</v>
      </c>
      <c r="B432" s="242"/>
      <c r="C432" s="243"/>
      <c r="D432" s="45" t="s">
        <v>60</v>
      </c>
      <c r="E432" s="34"/>
      <c r="F432" s="34"/>
      <c r="G432" s="34">
        <v>73.400000000000006</v>
      </c>
      <c r="H432" s="34"/>
    </row>
    <row r="433" spans="1:8" s="35" customFormat="1" ht="25.5" x14ac:dyDescent="0.25">
      <c r="A433" s="244">
        <v>329</v>
      </c>
      <c r="B433" s="245"/>
      <c r="C433" s="246"/>
      <c r="D433" s="41" t="s">
        <v>55</v>
      </c>
      <c r="E433" s="32"/>
      <c r="F433" s="32"/>
      <c r="G433" s="32">
        <f t="shared" ref="G433" si="232">G434</f>
        <v>737.6</v>
      </c>
      <c r="H433" s="32"/>
    </row>
    <row r="434" spans="1:8" ht="25.5" x14ac:dyDescent="0.25">
      <c r="A434" s="239">
        <v>3299</v>
      </c>
      <c r="B434" s="242"/>
      <c r="C434" s="243"/>
      <c r="D434" s="45" t="s">
        <v>55</v>
      </c>
      <c r="E434" s="34"/>
      <c r="F434" s="34"/>
      <c r="G434" s="34">
        <v>737.6</v>
      </c>
      <c r="H434" s="34"/>
    </row>
    <row r="435" spans="1:8" s="35" customFormat="1" ht="25.5" x14ac:dyDescent="0.25">
      <c r="A435" s="250" t="s">
        <v>164</v>
      </c>
      <c r="B435" s="251"/>
      <c r="C435" s="252"/>
      <c r="D435" s="42" t="s">
        <v>165</v>
      </c>
      <c r="E435" s="48">
        <f t="shared" ref="E435:G435" si="233">E436+E445</f>
        <v>3517.16</v>
      </c>
      <c r="F435" s="48">
        <f t="shared" ref="F435" si="234">F436+F445</f>
        <v>3517.16</v>
      </c>
      <c r="G435" s="48">
        <f t="shared" si="233"/>
        <v>862.7</v>
      </c>
      <c r="H435" s="48">
        <f t="shared" ref="H435:H438" si="235">G435/F435*100</f>
        <v>24.528312615860525</v>
      </c>
    </row>
    <row r="436" spans="1:8" s="35" customFormat="1" x14ac:dyDescent="0.25">
      <c r="A436" s="253" t="s">
        <v>148</v>
      </c>
      <c r="B436" s="254"/>
      <c r="C436" s="255"/>
      <c r="D436" s="43" t="s">
        <v>149</v>
      </c>
      <c r="E436" s="47">
        <f t="shared" ref="E436:G436" si="236">E437+E441</f>
        <v>2654.46</v>
      </c>
      <c r="F436" s="47">
        <f t="shared" ref="F436" si="237">F437+F441</f>
        <v>2654.46</v>
      </c>
      <c r="G436" s="47">
        <f t="shared" si="236"/>
        <v>0</v>
      </c>
      <c r="H436" s="47">
        <f t="shared" si="235"/>
        <v>0</v>
      </c>
    </row>
    <row r="437" spans="1:8" s="35" customFormat="1" x14ac:dyDescent="0.25">
      <c r="A437" s="247">
        <v>3</v>
      </c>
      <c r="B437" s="248"/>
      <c r="C437" s="249"/>
      <c r="D437" s="41" t="s">
        <v>9</v>
      </c>
      <c r="E437" s="32">
        <f t="shared" ref="E437:G439" si="238">E438</f>
        <v>2654.46</v>
      </c>
      <c r="F437" s="32">
        <f t="shared" si="238"/>
        <v>2654.46</v>
      </c>
      <c r="G437" s="32">
        <f t="shared" si="238"/>
        <v>0</v>
      </c>
      <c r="H437" s="32">
        <f t="shared" si="235"/>
        <v>0</v>
      </c>
    </row>
    <row r="438" spans="1:8" s="35" customFormat="1" x14ac:dyDescent="0.25">
      <c r="A438" s="244">
        <v>32</v>
      </c>
      <c r="B438" s="245"/>
      <c r="C438" s="246"/>
      <c r="D438" s="41" t="s">
        <v>19</v>
      </c>
      <c r="E438" s="32">
        <v>2654.46</v>
      </c>
      <c r="F438" s="32">
        <v>2654.46</v>
      </c>
      <c r="G438" s="32">
        <f t="shared" si="238"/>
        <v>0</v>
      </c>
      <c r="H438" s="32">
        <f t="shared" si="235"/>
        <v>0</v>
      </c>
    </row>
    <row r="439" spans="1:8" s="35" customFormat="1" ht="25.5" x14ac:dyDescent="0.25">
      <c r="A439" s="244">
        <v>329</v>
      </c>
      <c r="B439" s="245"/>
      <c r="C439" s="246"/>
      <c r="D439" s="41" t="s">
        <v>55</v>
      </c>
      <c r="E439" s="32"/>
      <c r="F439" s="32"/>
      <c r="G439" s="32">
        <f t="shared" si="238"/>
        <v>0</v>
      </c>
      <c r="H439" s="32"/>
    </row>
    <row r="440" spans="1:8" ht="25.5" x14ac:dyDescent="0.25">
      <c r="A440" s="239">
        <v>3299</v>
      </c>
      <c r="B440" s="242"/>
      <c r="C440" s="243"/>
      <c r="D440" s="45" t="s">
        <v>55</v>
      </c>
      <c r="E440" s="34"/>
      <c r="F440" s="34"/>
      <c r="G440" s="34">
        <v>0</v>
      </c>
      <c r="H440" s="34"/>
    </row>
    <row r="441" spans="1:8" s="35" customFormat="1" ht="25.5" x14ac:dyDescent="0.25">
      <c r="A441" s="247">
        <v>4</v>
      </c>
      <c r="B441" s="248"/>
      <c r="C441" s="249"/>
      <c r="D441" s="161" t="s">
        <v>11</v>
      </c>
      <c r="E441" s="32">
        <f t="shared" ref="E441:H443" si="239">E442</f>
        <v>0</v>
      </c>
      <c r="F441" s="32">
        <f t="shared" si="239"/>
        <v>0</v>
      </c>
      <c r="G441" s="32">
        <f t="shared" si="239"/>
        <v>0</v>
      </c>
      <c r="H441" s="32">
        <v>0</v>
      </c>
    </row>
    <row r="442" spans="1:8" s="35" customFormat="1" ht="38.25" x14ac:dyDescent="0.25">
      <c r="A442" s="244">
        <v>42</v>
      </c>
      <c r="B442" s="245"/>
      <c r="C442" s="246"/>
      <c r="D442" s="161" t="s">
        <v>26</v>
      </c>
      <c r="E442" s="32">
        <f t="shared" si="239"/>
        <v>0</v>
      </c>
      <c r="F442" s="32">
        <f t="shared" si="239"/>
        <v>0</v>
      </c>
      <c r="G442" s="32">
        <f t="shared" si="239"/>
        <v>0</v>
      </c>
      <c r="H442" s="32">
        <f t="shared" si="239"/>
        <v>0</v>
      </c>
    </row>
    <row r="443" spans="1:8" s="35" customFormat="1" x14ac:dyDescent="0.25">
      <c r="A443" s="244">
        <v>422</v>
      </c>
      <c r="B443" s="245"/>
      <c r="C443" s="246"/>
      <c r="D443" s="161" t="s">
        <v>67</v>
      </c>
      <c r="E443" s="32"/>
      <c r="F443" s="32"/>
      <c r="G443" s="32">
        <f t="shared" si="239"/>
        <v>0</v>
      </c>
      <c r="H443" s="32"/>
    </row>
    <row r="444" spans="1:8" s="127" customFormat="1" ht="25.5" x14ac:dyDescent="0.25">
      <c r="A444" s="239">
        <v>4227</v>
      </c>
      <c r="B444" s="242"/>
      <c r="C444" s="243"/>
      <c r="D444" s="45" t="s">
        <v>169</v>
      </c>
      <c r="E444" s="34"/>
      <c r="F444" s="34"/>
      <c r="G444" s="34">
        <v>0</v>
      </c>
      <c r="H444" s="34"/>
    </row>
    <row r="445" spans="1:8" s="35" customFormat="1" ht="25.5" x14ac:dyDescent="0.25">
      <c r="A445" s="253" t="s">
        <v>146</v>
      </c>
      <c r="B445" s="254"/>
      <c r="C445" s="255"/>
      <c r="D445" s="160" t="s">
        <v>147</v>
      </c>
      <c r="E445" s="47">
        <f>E446+E452</f>
        <v>862.7</v>
      </c>
      <c r="F445" s="47">
        <f>F446+F452</f>
        <v>862.7</v>
      </c>
      <c r="G445" s="47">
        <f>G446+G452</f>
        <v>862.7</v>
      </c>
      <c r="H445" s="47">
        <f t="shared" ref="H445:H447" si="240">G445/F445*100</f>
        <v>100</v>
      </c>
    </row>
    <row r="446" spans="1:8" s="35" customFormat="1" x14ac:dyDescent="0.25">
      <c r="A446" s="247">
        <v>3</v>
      </c>
      <c r="B446" s="248"/>
      <c r="C446" s="249"/>
      <c r="D446" s="161" t="s">
        <v>9</v>
      </c>
      <c r="E446" s="32">
        <f t="shared" ref="E446:G450" si="241">E447</f>
        <v>862.7</v>
      </c>
      <c r="F446" s="32">
        <f t="shared" si="241"/>
        <v>862.7</v>
      </c>
      <c r="G446" s="32">
        <f t="shared" si="241"/>
        <v>862.7</v>
      </c>
      <c r="H446" s="32">
        <f t="shared" si="240"/>
        <v>100</v>
      </c>
    </row>
    <row r="447" spans="1:8" s="35" customFormat="1" x14ac:dyDescent="0.25">
      <c r="A447" s="244">
        <v>32</v>
      </c>
      <c r="B447" s="245"/>
      <c r="C447" s="246"/>
      <c r="D447" s="161" t="s">
        <v>19</v>
      </c>
      <c r="E447" s="32">
        <v>862.7</v>
      </c>
      <c r="F447" s="32">
        <v>862.7</v>
      </c>
      <c r="G447" s="32">
        <f t="shared" ref="G447" si="242">G448+G450</f>
        <v>862.7</v>
      </c>
      <c r="H447" s="32">
        <f t="shared" si="240"/>
        <v>100</v>
      </c>
    </row>
    <row r="448" spans="1:8" s="35" customFormat="1" x14ac:dyDescent="0.25">
      <c r="A448" s="244">
        <v>322</v>
      </c>
      <c r="B448" s="245"/>
      <c r="C448" s="246"/>
      <c r="D448" s="161" t="s">
        <v>52</v>
      </c>
      <c r="E448" s="32"/>
      <c r="F448" s="32"/>
      <c r="G448" s="32">
        <f t="shared" ref="G448" si="243">G449</f>
        <v>0</v>
      </c>
      <c r="H448" s="32"/>
    </row>
    <row r="449" spans="1:8" s="127" customFormat="1" x14ac:dyDescent="0.25">
      <c r="A449" s="239">
        <v>3225</v>
      </c>
      <c r="B449" s="242"/>
      <c r="C449" s="243"/>
      <c r="D449" s="45" t="s">
        <v>99</v>
      </c>
      <c r="E449" s="34"/>
      <c r="F449" s="34"/>
      <c r="G449" s="34">
        <v>0</v>
      </c>
      <c r="H449" s="34"/>
    </row>
    <row r="450" spans="1:8" s="35" customFormat="1" ht="25.5" x14ac:dyDescent="0.25">
      <c r="A450" s="244">
        <v>329</v>
      </c>
      <c r="B450" s="245"/>
      <c r="C450" s="246"/>
      <c r="D450" s="161" t="s">
        <v>55</v>
      </c>
      <c r="E450" s="32"/>
      <c r="F450" s="32"/>
      <c r="G450" s="32">
        <f t="shared" si="241"/>
        <v>862.7</v>
      </c>
      <c r="H450" s="32"/>
    </row>
    <row r="451" spans="1:8" s="127" customFormat="1" ht="25.5" x14ac:dyDescent="0.25">
      <c r="A451" s="239">
        <v>3299</v>
      </c>
      <c r="B451" s="242"/>
      <c r="C451" s="243"/>
      <c r="D451" s="45" t="s">
        <v>55</v>
      </c>
      <c r="E451" s="34"/>
      <c r="F451" s="34"/>
      <c r="G451" s="34">
        <v>862.7</v>
      </c>
      <c r="H451" s="34"/>
    </row>
    <row r="452" spans="1:8" s="35" customFormat="1" ht="25.5" x14ac:dyDescent="0.25">
      <c r="A452" s="247">
        <v>4</v>
      </c>
      <c r="B452" s="248"/>
      <c r="C452" s="249"/>
      <c r="D452" s="161" t="s">
        <v>11</v>
      </c>
      <c r="E452" s="32">
        <f t="shared" ref="E452:G454" si="244">E453</f>
        <v>0</v>
      </c>
      <c r="F452" s="32">
        <f t="shared" si="244"/>
        <v>0</v>
      </c>
      <c r="G452" s="32">
        <f t="shared" si="244"/>
        <v>0</v>
      </c>
      <c r="H452" s="32">
        <v>0</v>
      </c>
    </row>
    <row r="453" spans="1:8" s="35" customFormat="1" ht="38.25" x14ac:dyDescent="0.25">
      <c r="A453" s="244">
        <v>42</v>
      </c>
      <c r="B453" s="245"/>
      <c r="C453" s="246"/>
      <c r="D453" s="161" t="s">
        <v>26</v>
      </c>
      <c r="E453" s="32">
        <f t="shared" si="244"/>
        <v>0</v>
      </c>
      <c r="F453" s="32">
        <f t="shared" si="244"/>
        <v>0</v>
      </c>
      <c r="G453" s="32">
        <f t="shared" si="244"/>
        <v>0</v>
      </c>
      <c r="H453" s="32">
        <v>0</v>
      </c>
    </row>
    <row r="454" spans="1:8" s="35" customFormat="1" x14ac:dyDescent="0.25">
      <c r="A454" s="244">
        <v>422</v>
      </c>
      <c r="B454" s="245"/>
      <c r="C454" s="246"/>
      <c r="D454" s="161" t="s">
        <v>67</v>
      </c>
      <c r="E454" s="32"/>
      <c r="F454" s="32"/>
      <c r="G454" s="32">
        <f t="shared" si="244"/>
        <v>0</v>
      </c>
      <c r="H454" s="32"/>
    </row>
    <row r="455" spans="1:8" s="127" customFormat="1" ht="25.5" x14ac:dyDescent="0.25">
      <c r="A455" s="239">
        <v>4227</v>
      </c>
      <c r="B455" s="242"/>
      <c r="C455" s="243"/>
      <c r="D455" s="45" t="s">
        <v>169</v>
      </c>
      <c r="E455" s="34"/>
      <c r="F455" s="34"/>
      <c r="G455" s="34">
        <v>0</v>
      </c>
      <c r="H455" s="34"/>
    </row>
    <row r="456" spans="1:8" s="35" customFormat="1" x14ac:dyDescent="0.25">
      <c r="A456" s="250" t="s">
        <v>166</v>
      </c>
      <c r="B456" s="251"/>
      <c r="C456" s="252"/>
      <c r="D456" s="42" t="s">
        <v>138</v>
      </c>
      <c r="E456" s="48">
        <f t="shared" ref="E456:F456" si="245">E457+E468+E473+E478</f>
        <v>13894.61</v>
      </c>
      <c r="F456" s="48">
        <f t="shared" si="245"/>
        <v>13894.61</v>
      </c>
      <c r="G456" s="48">
        <f t="shared" ref="G456" si="246">G457+G468+G473+G478</f>
        <v>12815.22</v>
      </c>
      <c r="H456" s="48">
        <f t="shared" ref="H456:H459" si="247">G456/F456*100</f>
        <v>92.231591962638731</v>
      </c>
    </row>
    <row r="457" spans="1:8" s="35" customFormat="1" x14ac:dyDescent="0.25">
      <c r="A457" s="253" t="s">
        <v>140</v>
      </c>
      <c r="B457" s="254"/>
      <c r="C457" s="255"/>
      <c r="D457" s="43" t="s">
        <v>141</v>
      </c>
      <c r="E457" s="47">
        <f t="shared" ref="E457:G458" si="248">E458</f>
        <v>5463.61</v>
      </c>
      <c r="F457" s="47">
        <f t="shared" si="248"/>
        <v>5463.61</v>
      </c>
      <c r="G457" s="47">
        <f t="shared" si="248"/>
        <v>0</v>
      </c>
      <c r="H457" s="47">
        <f t="shared" si="247"/>
        <v>0</v>
      </c>
    </row>
    <row r="458" spans="1:8" s="35" customFormat="1" ht="25.5" x14ac:dyDescent="0.25">
      <c r="A458" s="247">
        <v>4</v>
      </c>
      <c r="B458" s="248"/>
      <c r="C458" s="249"/>
      <c r="D458" s="41" t="s">
        <v>11</v>
      </c>
      <c r="E458" s="32">
        <f t="shared" si="248"/>
        <v>5463.61</v>
      </c>
      <c r="F458" s="32">
        <f t="shared" si="248"/>
        <v>5463.61</v>
      </c>
      <c r="G458" s="32">
        <f t="shared" si="248"/>
        <v>0</v>
      </c>
      <c r="H458" s="32">
        <f t="shared" si="247"/>
        <v>0</v>
      </c>
    </row>
    <row r="459" spans="1:8" s="35" customFormat="1" ht="38.25" x14ac:dyDescent="0.25">
      <c r="A459" s="244">
        <v>42</v>
      </c>
      <c r="B459" s="245"/>
      <c r="C459" s="246"/>
      <c r="D459" s="41" t="s">
        <v>26</v>
      </c>
      <c r="E459" s="32">
        <v>5463.61</v>
      </c>
      <c r="F459" s="32">
        <v>5463.61</v>
      </c>
      <c r="G459" s="32">
        <f t="shared" ref="G459" si="249">G460+G466</f>
        <v>0</v>
      </c>
      <c r="H459" s="32">
        <f t="shared" si="247"/>
        <v>0</v>
      </c>
    </row>
    <row r="460" spans="1:8" s="35" customFormat="1" x14ac:dyDescent="0.25">
      <c r="A460" s="244">
        <v>422</v>
      </c>
      <c r="B460" s="245"/>
      <c r="C460" s="246"/>
      <c r="D460" s="41" t="s">
        <v>67</v>
      </c>
      <c r="E460" s="32"/>
      <c r="F460" s="32"/>
      <c r="G460" s="32">
        <f t="shared" ref="G460" si="250">G461+G462+G463+G464+G465</f>
        <v>0</v>
      </c>
      <c r="H460" s="32"/>
    </row>
    <row r="461" spans="1:8" x14ac:dyDescent="0.25">
      <c r="A461" s="239">
        <v>4221</v>
      </c>
      <c r="B461" s="242"/>
      <c r="C461" s="243"/>
      <c r="D461" s="45" t="s">
        <v>68</v>
      </c>
      <c r="E461" s="34"/>
      <c r="F461" s="34"/>
      <c r="G461" s="34">
        <v>0</v>
      </c>
      <c r="H461" s="34"/>
    </row>
    <row r="462" spans="1:8" x14ac:dyDescent="0.25">
      <c r="A462" s="239">
        <v>4223</v>
      </c>
      <c r="B462" s="242"/>
      <c r="C462" s="243"/>
      <c r="D462" s="45" t="s">
        <v>167</v>
      </c>
      <c r="E462" s="34"/>
      <c r="F462" s="34"/>
      <c r="G462" s="34">
        <v>0</v>
      </c>
      <c r="H462" s="34"/>
    </row>
    <row r="463" spans="1:8" x14ac:dyDescent="0.25">
      <c r="A463" s="239">
        <v>4225</v>
      </c>
      <c r="B463" s="242"/>
      <c r="C463" s="243"/>
      <c r="D463" s="45" t="s">
        <v>168</v>
      </c>
      <c r="E463" s="34"/>
      <c r="F463" s="34"/>
      <c r="G463" s="34">
        <v>0</v>
      </c>
      <c r="H463" s="34"/>
    </row>
    <row r="464" spans="1:8" x14ac:dyDescent="0.25">
      <c r="A464" s="239">
        <v>4226</v>
      </c>
      <c r="B464" s="242"/>
      <c r="C464" s="243"/>
      <c r="D464" s="45" t="s">
        <v>156</v>
      </c>
      <c r="E464" s="34"/>
      <c r="F464" s="34"/>
      <c r="G464" s="34">
        <v>0</v>
      </c>
      <c r="H464" s="34"/>
    </row>
    <row r="465" spans="1:8" ht="25.5" x14ac:dyDescent="0.25">
      <c r="A465" s="239">
        <v>4227</v>
      </c>
      <c r="B465" s="242"/>
      <c r="C465" s="243"/>
      <c r="D465" s="45" t="s">
        <v>169</v>
      </c>
      <c r="E465" s="34"/>
      <c r="F465" s="34"/>
      <c r="G465" s="34">
        <v>0</v>
      </c>
      <c r="H465" s="34"/>
    </row>
    <row r="466" spans="1:8" s="35" customFormat="1" ht="25.5" x14ac:dyDescent="0.25">
      <c r="A466" s="244">
        <v>424</v>
      </c>
      <c r="B466" s="245"/>
      <c r="C466" s="246"/>
      <c r="D466" s="41" t="s">
        <v>170</v>
      </c>
      <c r="E466" s="32"/>
      <c r="F466" s="32"/>
      <c r="G466" s="32">
        <f t="shared" ref="G466" si="251">G467</f>
        <v>0</v>
      </c>
      <c r="H466" s="32"/>
    </row>
    <row r="467" spans="1:8" x14ac:dyDescent="0.25">
      <c r="A467" s="239">
        <v>4241</v>
      </c>
      <c r="B467" s="242"/>
      <c r="C467" s="243"/>
      <c r="D467" s="45" t="s">
        <v>171</v>
      </c>
      <c r="E467" s="34"/>
      <c r="F467" s="34"/>
      <c r="G467" s="34">
        <v>0</v>
      </c>
      <c r="H467" s="34"/>
    </row>
    <row r="468" spans="1:8" s="35" customFormat="1" ht="38.25" x14ac:dyDescent="0.25">
      <c r="A468" s="253" t="s">
        <v>142</v>
      </c>
      <c r="B468" s="254"/>
      <c r="C468" s="255"/>
      <c r="D468" s="43" t="s">
        <v>143</v>
      </c>
      <c r="E468" s="47">
        <f t="shared" ref="E468:G471" si="252">E469</f>
        <v>0</v>
      </c>
      <c r="F468" s="47">
        <f t="shared" si="252"/>
        <v>0</v>
      </c>
      <c r="G468" s="47">
        <f t="shared" si="252"/>
        <v>0</v>
      </c>
      <c r="H468" s="47">
        <v>0</v>
      </c>
    </row>
    <row r="469" spans="1:8" s="35" customFormat="1" ht="25.5" x14ac:dyDescent="0.25">
      <c r="A469" s="247">
        <v>4</v>
      </c>
      <c r="B469" s="248"/>
      <c r="C469" s="249"/>
      <c r="D469" s="41" t="s">
        <v>11</v>
      </c>
      <c r="E469" s="32">
        <f t="shared" si="252"/>
        <v>0</v>
      </c>
      <c r="F469" s="32">
        <f t="shared" si="252"/>
        <v>0</v>
      </c>
      <c r="G469" s="32">
        <f t="shared" si="252"/>
        <v>0</v>
      </c>
      <c r="H469" s="32">
        <v>0</v>
      </c>
    </row>
    <row r="470" spans="1:8" s="35" customFormat="1" ht="38.25" x14ac:dyDescent="0.25">
      <c r="A470" s="244">
        <v>42</v>
      </c>
      <c r="B470" s="245"/>
      <c r="C470" s="246"/>
      <c r="D470" s="41" t="s">
        <v>26</v>
      </c>
      <c r="E470" s="32">
        <f t="shared" si="252"/>
        <v>0</v>
      </c>
      <c r="F470" s="32">
        <f t="shared" si="252"/>
        <v>0</v>
      </c>
      <c r="G470" s="32">
        <f t="shared" si="252"/>
        <v>0</v>
      </c>
      <c r="H470" s="32">
        <v>0</v>
      </c>
    </row>
    <row r="471" spans="1:8" s="35" customFormat="1" x14ac:dyDescent="0.25">
      <c r="A471" s="244">
        <v>422</v>
      </c>
      <c r="B471" s="245"/>
      <c r="C471" s="246"/>
      <c r="D471" s="41" t="s">
        <v>67</v>
      </c>
      <c r="E471" s="32"/>
      <c r="F471" s="32"/>
      <c r="G471" s="32">
        <f t="shared" si="252"/>
        <v>0</v>
      </c>
      <c r="H471" s="32"/>
    </row>
    <row r="472" spans="1:8" x14ac:dyDescent="0.25">
      <c r="A472" s="239">
        <v>4221</v>
      </c>
      <c r="B472" s="242"/>
      <c r="C472" s="243"/>
      <c r="D472" s="45" t="s">
        <v>68</v>
      </c>
      <c r="E472" s="34"/>
      <c r="F472" s="34"/>
      <c r="G472" s="34"/>
      <c r="H472" s="34"/>
    </row>
    <row r="473" spans="1:8" s="35" customFormat="1" x14ac:dyDescent="0.25">
      <c r="A473" s="253" t="s">
        <v>148</v>
      </c>
      <c r="B473" s="254"/>
      <c r="C473" s="255"/>
      <c r="D473" s="43" t="s">
        <v>149</v>
      </c>
      <c r="E473" s="47">
        <f t="shared" ref="E473:G476" si="253">E474</f>
        <v>1431</v>
      </c>
      <c r="F473" s="47">
        <f t="shared" si="253"/>
        <v>1431</v>
      </c>
      <c r="G473" s="47">
        <f t="shared" si="253"/>
        <v>1431</v>
      </c>
      <c r="H473" s="47">
        <f t="shared" ref="H473:H475" si="254">G473/F473*100</f>
        <v>100</v>
      </c>
    </row>
    <row r="474" spans="1:8" s="35" customFormat="1" ht="25.5" x14ac:dyDescent="0.25">
      <c r="A474" s="247">
        <v>4</v>
      </c>
      <c r="B474" s="248"/>
      <c r="C474" s="249"/>
      <c r="D474" s="41" t="s">
        <v>11</v>
      </c>
      <c r="E474" s="32">
        <f t="shared" si="253"/>
        <v>1431</v>
      </c>
      <c r="F474" s="32">
        <f t="shared" si="253"/>
        <v>1431</v>
      </c>
      <c r="G474" s="32">
        <f t="shared" si="253"/>
        <v>1431</v>
      </c>
      <c r="H474" s="32">
        <f t="shared" si="254"/>
        <v>100</v>
      </c>
    </row>
    <row r="475" spans="1:8" s="35" customFormat="1" ht="38.25" x14ac:dyDescent="0.25">
      <c r="A475" s="244">
        <v>42</v>
      </c>
      <c r="B475" s="245"/>
      <c r="C475" s="246"/>
      <c r="D475" s="41" t="s">
        <v>26</v>
      </c>
      <c r="E475" s="32">
        <v>1431</v>
      </c>
      <c r="F475" s="32">
        <v>1431</v>
      </c>
      <c r="G475" s="32">
        <f t="shared" si="253"/>
        <v>1431</v>
      </c>
      <c r="H475" s="32">
        <f t="shared" si="254"/>
        <v>100</v>
      </c>
    </row>
    <row r="476" spans="1:8" s="35" customFormat="1" ht="25.5" x14ac:dyDescent="0.25">
      <c r="A476" s="244">
        <v>424</v>
      </c>
      <c r="B476" s="245"/>
      <c r="C476" s="246"/>
      <c r="D476" s="41" t="s">
        <v>170</v>
      </c>
      <c r="E476" s="32"/>
      <c r="F476" s="32"/>
      <c r="G476" s="32">
        <f t="shared" si="253"/>
        <v>1431</v>
      </c>
      <c r="H476" s="32"/>
    </row>
    <row r="477" spans="1:8" x14ac:dyDescent="0.25">
      <c r="A477" s="239">
        <v>4241</v>
      </c>
      <c r="B477" s="242"/>
      <c r="C477" s="243"/>
      <c r="D477" s="45" t="s">
        <v>171</v>
      </c>
      <c r="E477" s="34"/>
      <c r="F477" s="34"/>
      <c r="G477" s="34">
        <v>1431</v>
      </c>
      <c r="H477" s="34"/>
    </row>
    <row r="478" spans="1:8" s="35" customFormat="1" x14ac:dyDescent="0.25">
      <c r="A478" s="253" t="s">
        <v>150</v>
      </c>
      <c r="B478" s="254"/>
      <c r="C478" s="255"/>
      <c r="D478" s="43" t="s">
        <v>151</v>
      </c>
      <c r="E478" s="47">
        <f t="shared" ref="E478:G481" si="255">E479</f>
        <v>7000</v>
      </c>
      <c r="F478" s="47">
        <f t="shared" si="255"/>
        <v>7000</v>
      </c>
      <c r="G478" s="47">
        <f t="shared" si="255"/>
        <v>11384.22</v>
      </c>
      <c r="H478" s="47">
        <f t="shared" ref="H478:H480" si="256">G478/F478*100</f>
        <v>162.63171428571428</v>
      </c>
    </row>
    <row r="479" spans="1:8" s="35" customFormat="1" ht="25.5" x14ac:dyDescent="0.25">
      <c r="A479" s="247">
        <v>4</v>
      </c>
      <c r="B479" s="248"/>
      <c r="C479" s="249"/>
      <c r="D479" s="41" t="s">
        <v>11</v>
      </c>
      <c r="E479" s="32">
        <f t="shared" si="255"/>
        <v>7000</v>
      </c>
      <c r="F479" s="32">
        <f t="shared" si="255"/>
        <v>7000</v>
      </c>
      <c r="G479" s="32">
        <f t="shared" si="255"/>
        <v>11384.22</v>
      </c>
      <c r="H479" s="32">
        <f t="shared" si="256"/>
        <v>162.63171428571428</v>
      </c>
    </row>
    <row r="480" spans="1:8" s="35" customFormat="1" ht="38.25" x14ac:dyDescent="0.25">
      <c r="A480" s="244">
        <v>42</v>
      </c>
      <c r="B480" s="245"/>
      <c r="C480" s="246"/>
      <c r="D480" s="41" t="s">
        <v>26</v>
      </c>
      <c r="E480" s="32">
        <v>7000</v>
      </c>
      <c r="F480" s="32">
        <v>7000</v>
      </c>
      <c r="G480" s="32">
        <f t="shared" si="255"/>
        <v>11384.22</v>
      </c>
      <c r="H480" s="32">
        <f t="shared" si="256"/>
        <v>162.63171428571428</v>
      </c>
    </row>
    <row r="481" spans="1:8" s="35" customFormat="1" x14ac:dyDescent="0.25">
      <c r="A481" s="244">
        <v>422</v>
      </c>
      <c r="B481" s="245"/>
      <c r="C481" s="246"/>
      <c r="D481" s="41" t="s">
        <v>67</v>
      </c>
      <c r="E481" s="32"/>
      <c r="F481" s="32"/>
      <c r="G481" s="32">
        <f t="shared" si="255"/>
        <v>11384.22</v>
      </c>
      <c r="H481" s="32"/>
    </row>
    <row r="482" spans="1:8" x14ac:dyDescent="0.25">
      <c r="A482" s="239">
        <v>4221</v>
      </c>
      <c r="B482" s="242"/>
      <c r="C482" s="243"/>
      <c r="D482" s="45" t="s">
        <v>68</v>
      </c>
      <c r="E482" s="34"/>
      <c r="F482" s="34"/>
      <c r="G482" s="34">
        <v>11384.22</v>
      </c>
      <c r="H482" s="34"/>
    </row>
    <row r="483" spans="1:8" s="35" customFormat="1" ht="25.5" x14ac:dyDescent="0.25">
      <c r="A483" s="250" t="s">
        <v>172</v>
      </c>
      <c r="B483" s="251"/>
      <c r="C483" s="252"/>
      <c r="D483" s="42" t="s">
        <v>173</v>
      </c>
      <c r="E483" s="48">
        <f t="shared" ref="E483:F483" si="257">E484+E489</f>
        <v>25959.45</v>
      </c>
      <c r="F483" s="48">
        <f t="shared" si="257"/>
        <v>25959.45</v>
      </c>
      <c r="G483" s="48">
        <f t="shared" ref="G483" si="258">G484+G489</f>
        <v>18528.080000000002</v>
      </c>
      <c r="H483" s="48">
        <f t="shared" ref="H483:H486" si="259">G483/F483*100</f>
        <v>71.373160833530761</v>
      </c>
    </row>
    <row r="484" spans="1:8" s="35" customFormat="1" x14ac:dyDescent="0.25">
      <c r="A484" s="253" t="s">
        <v>140</v>
      </c>
      <c r="B484" s="254"/>
      <c r="C484" s="255"/>
      <c r="D484" s="43" t="s">
        <v>141</v>
      </c>
      <c r="E484" s="47">
        <f t="shared" ref="E484:G487" si="260">E485</f>
        <v>7981.68</v>
      </c>
      <c r="F484" s="47">
        <f t="shared" si="260"/>
        <v>7981.68</v>
      </c>
      <c r="G484" s="47">
        <f t="shared" si="260"/>
        <v>550.30999999999995</v>
      </c>
      <c r="H484" s="47">
        <f t="shared" si="259"/>
        <v>6.8946637800563284</v>
      </c>
    </row>
    <row r="485" spans="1:8" s="35" customFormat="1" x14ac:dyDescent="0.25">
      <c r="A485" s="247">
        <v>3</v>
      </c>
      <c r="B485" s="248"/>
      <c r="C485" s="249"/>
      <c r="D485" s="41" t="s">
        <v>9</v>
      </c>
      <c r="E485" s="32">
        <f t="shared" si="260"/>
        <v>7981.68</v>
      </c>
      <c r="F485" s="32">
        <f t="shared" si="260"/>
        <v>7981.68</v>
      </c>
      <c r="G485" s="32">
        <f t="shared" si="260"/>
        <v>550.30999999999995</v>
      </c>
      <c r="H485" s="32">
        <f t="shared" si="259"/>
        <v>6.8946637800563284</v>
      </c>
    </row>
    <row r="486" spans="1:8" s="35" customFormat="1" x14ac:dyDescent="0.25">
      <c r="A486" s="244">
        <v>32</v>
      </c>
      <c r="B486" s="245"/>
      <c r="C486" s="246"/>
      <c r="D486" s="41" t="s">
        <v>19</v>
      </c>
      <c r="E486" s="32">
        <v>7981.68</v>
      </c>
      <c r="F486" s="32">
        <v>7981.68</v>
      </c>
      <c r="G486" s="32">
        <f t="shared" si="260"/>
        <v>550.30999999999995</v>
      </c>
      <c r="H486" s="32">
        <f t="shared" si="259"/>
        <v>6.8946637800563284</v>
      </c>
    </row>
    <row r="487" spans="1:8" s="35" customFormat="1" x14ac:dyDescent="0.25">
      <c r="A487" s="244">
        <v>323</v>
      </c>
      <c r="B487" s="245"/>
      <c r="C487" s="246"/>
      <c r="D487" s="41" t="s">
        <v>65</v>
      </c>
      <c r="E487" s="32"/>
      <c r="F487" s="32"/>
      <c r="G487" s="32">
        <f t="shared" si="260"/>
        <v>550.30999999999995</v>
      </c>
      <c r="H487" s="32"/>
    </row>
    <row r="488" spans="1:8" ht="25.5" x14ac:dyDescent="0.25">
      <c r="A488" s="239">
        <v>3232</v>
      </c>
      <c r="B488" s="242"/>
      <c r="C488" s="243"/>
      <c r="D488" s="45" t="s">
        <v>107</v>
      </c>
      <c r="E488" s="34"/>
      <c r="F488" s="34"/>
      <c r="G488" s="34">
        <v>550.30999999999995</v>
      </c>
      <c r="H488" s="34"/>
    </row>
    <row r="489" spans="1:8" s="35" customFormat="1" ht="38.25" x14ac:dyDescent="0.25">
      <c r="A489" s="253" t="s">
        <v>142</v>
      </c>
      <c r="B489" s="254"/>
      <c r="C489" s="255"/>
      <c r="D489" s="43" t="s">
        <v>143</v>
      </c>
      <c r="E489" s="47">
        <f t="shared" ref="E489:G492" si="261">E490</f>
        <v>17977.77</v>
      </c>
      <c r="F489" s="47">
        <f t="shared" si="261"/>
        <v>17977.77</v>
      </c>
      <c r="G489" s="47">
        <f t="shared" si="261"/>
        <v>17977.77</v>
      </c>
      <c r="H489" s="47">
        <f t="shared" ref="H489:H491" si="262">G489/F489*100</f>
        <v>100</v>
      </c>
    </row>
    <row r="490" spans="1:8" s="35" customFormat="1" x14ac:dyDescent="0.25">
      <c r="A490" s="247">
        <v>3</v>
      </c>
      <c r="B490" s="248"/>
      <c r="C490" s="249"/>
      <c r="D490" s="41" t="s">
        <v>9</v>
      </c>
      <c r="E490" s="32">
        <f t="shared" si="261"/>
        <v>17977.77</v>
      </c>
      <c r="F490" s="32">
        <f t="shared" si="261"/>
        <v>17977.77</v>
      </c>
      <c r="G490" s="32">
        <f t="shared" si="261"/>
        <v>17977.77</v>
      </c>
      <c r="H490" s="32">
        <f t="shared" si="262"/>
        <v>100</v>
      </c>
    </row>
    <row r="491" spans="1:8" s="35" customFormat="1" x14ac:dyDescent="0.25">
      <c r="A491" s="244">
        <v>32</v>
      </c>
      <c r="B491" s="245"/>
      <c r="C491" s="246"/>
      <c r="D491" s="41" t="s">
        <v>19</v>
      </c>
      <c r="E491" s="32">
        <v>17977.77</v>
      </c>
      <c r="F491" s="32">
        <v>17977.77</v>
      </c>
      <c r="G491" s="32">
        <f t="shared" si="261"/>
        <v>17977.77</v>
      </c>
      <c r="H491" s="32">
        <f t="shared" si="262"/>
        <v>100</v>
      </c>
    </row>
    <row r="492" spans="1:8" s="35" customFormat="1" x14ac:dyDescent="0.25">
      <c r="A492" s="244">
        <v>323</v>
      </c>
      <c r="B492" s="245"/>
      <c r="C492" s="246"/>
      <c r="D492" s="41" t="s">
        <v>65</v>
      </c>
      <c r="E492" s="32"/>
      <c r="F492" s="32"/>
      <c r="G492" s="32">
        <f t="shared" si="261"/>
        <v>17977.77</v>
      </c>
      <c r="H492" s="32"/>
    </row>
    <row r="493" spans="1:8" ht="25.5" x14ac:dyDescent="0.25">
      <c r="A493" s="239">
        <v>3232</v>
      </c>
      <c r="B493" s="242"/>
      <c r="C493" s="243"/>
      <c r="D493" s="45" t="s">
        <v>107</v>
      </c>
      <c r="E493" s="34"/>
      <c r="F493" s="34"/>
      <c r="G493" s="34">
        <v>17977.77</v>
      </c>
      <c r="H493" s="34"/>
    </row>
    <row r="494" spans="1:8" s="35" customFormat="1" ht="25.5" x14ac:dyDescent="0.25">
      <c r="A494" s="250" t="s">
        <v>174</v>
      </c>
      <c r="B494" s="251"/>
      <c r="C494" s="252"/>
      <c r="D494" s="42" t="s">
        <v>175</v>
      </c>
      <c r="E494" s="48">
        <f t="shared" ref="E494:G495" si="263">E495</f>
        <v>5648</v>
      </c>
      <c r="F494" s="48">
        <f t="shared" si="263"/>
        <v>5648</v>
      </c>
      <c r="G494" s="48">
        <f t="shared" si="263"/>
        <v>5555.3</v>
      </c>
      <c r="H494" s="48">
        <f t="shared" ref="H494:H497" si="264">G494/F494*100</f>
        <v>98.358711048158639</v>
      </c>
    </row>
    <row r="495" spans="1:8" s="35" customFormat="1" x14ac:dyDescent="0.25">
      <c r="A495" s="253" t="s">
        <v>148</v>
      </c>
      <c r="B495" s="254"/>
      <c r="C495" s="255"/>
      <c r="D495" s="43" t="s">
        <v>149</v>
      </c>
      <c r="E495" s="47">
        <f t="shared" si="263"/>
        <v>5648</v>
      </c>
      <c r="F495" s="47">
        <f t="shared" si="263"/>
        <v>5648</v>
      </c>
      <c r="G495" s="47">
        <f t="shared" si="263"/>
        <v>5555.3</v>
      </c>
      <c r="H495" s="47">
        <f t="shared" si="264"/>
        <v>98.358711048158639</v>
      </c>
    </row>
    <row r="496" spans="1:8" s="35" customFormat="1" x14ac:dyDescent="0.25">
      <c r="A496" s="247">
        <v>3</v>
      </c>
      <c r="B496" s="248"/>
      <c r="C496" s="249"/>
      <c r="D496" s="41" t="s">
        <v>9</v>
      </c>
      <c r="E496" s="32">
        <f t="shared" ref="E496:F496" si="265">E497+E502</f>
        <v>5648</v>
      </c>
      <c r="F496" s="32">
        <f t="shared" si="265"/>
        <v>5648</v>
      </c>
      <c r="G496" s="32">
        <f t="shared" ref="G496" si="266">G497+G502</f>
        <v>5555.3</v>
      </c>
      <c r="H496" s="32">
        <f t="shared" si="264"/>
        <v>98.358711048158639</v>
      </c>
    </row>
    <row r="497" spans="1:8" s="35" customFormat="1" x14ac:dyDescent="0.25">
      <c r="A497" s="244">
        <v>32</v>
      </c>
      <c r="B497" s="245"/>
      <c r="C497" s="246"/>
      <c r="D497" s="41" t="s">
        <v>19</v>
      </c>
      <c r="E497" s="32">
        <v>348</v>
      </c>
      <c r="F497" s="32">
        <v>348</v>
      </c>
      <c r="G497" s="32">
        <f t="shared" ref="G497" si="267">G498+G500</f>
        <v>343.84000000000003</v>
      </c>
      <c r="H497" s="32">
        <f t="shared" si="264"/>
        <v>98.804597701149433</v>
      </c>
    </row>
    <row r="498" spans="1:8" s="35" customFormat="1" x14ac:dyDescent="0.25">
      <c r="A498" s="244">
        <v>322</v>
      </c>
      <c r="B498" s="245"/>
      <c r="C498" s="246"/>
      <c r="D498" s="41" t="s">
        <v>52</v>
      </c>
      <c r="E498" s="32"/>
      <c r="F498" s="32"/>
      <c r="G498" s="32">
        <f t="shared" ref="G498" si="268">G499</f>
        <v>57.04</v>
      </c>
      <c r="H498" s="32"/>
    </row>
    <row r="499" spans="1:8" x14ac:dyDescent="0.25">
      <c r="A499" s="239">
        <v>3222</v>
      </c>
      <c r="B499" s="242"/>
      <c r="C499" s="243"/>
      <c r="D499" s="45" t="s">
        <v>64</v>
      </c>
      <c r="E499" s="34"/>
      <c r="F499" s="34"/>
      <c r="G499" s="34">
        <v>57.04</v>
      </c>
      <c r="H499" s="34"/>
    </row>
    <row r="500" spans="1:8" s="35" customFormat="1" ht="25.5" x14ac:dyDescent="0.25">
      <c r="A500" s="244">
        <v>329</v>
      </c>
      <c r="B500" s="245"/>
      <c r="C500" s="246"/>
      <c r="D500" s="41" t="s">
        <v>55</v>
      </c>
      <c r="E500" s="32"/>
      <c r="F500" s="32"/>
      <c r="G500" s="32">
        <f t="shared" ref="G500" si="269">G501</f>
        <v>286.8</v>
      </c>
      <c r="H500" s="32"/>
    </row>
    <row r="501" spans="1:8" ht="25.5" x14ac:dyDescent="0.25">
      <c r="A501" s="239">
        <v>3299</v>
      </c>
      <c r="B501" s="242"/>
      <c r="C501" s="243"/>
      <c r="D501" s="45" t="s">
        <v>55</v>
      </c>
      <c r="E501" s="34"/>
      <c r="F501" s="34"/>
      <c r="G501" s="34">
        <v>286.8</v>
      </c>
      <c r="H501" s="34"/>
    </row>
    <row r="502" spans="1:8" s="35" customFormat="1" ht="38.25" x14ac:dyDescent="0.25">
      <c r="A502" s="244">
        <v>37</v>
      </c>
      <c r="B502" s="245"/>
      <c r="C502" s="246"/>
      <c r="D502" s="41" t="s">
        <v>103</v>
      </c>
      <c r="E502" s="32">
        <v>5300</v>
      </c>
      <c r="F502" s="32">
        <v>5300</v>
      </c>
      <c r="G502" s="32">
        <f t="shared" ref="G502:G503" si="270">G503</f>
        <v>5211.46</v>
      </c>
      <c r="H502" s="32">
        <f>G502/F502*100</f>
        <v>98.329433962264162</v>
      </c>
    </row>
    <row r="503" spans="1:8" s="35" customFormat="1" ht="25.5" x14ac:dyDescent="0.25">
      <c r="A503" s="244">
        <v>372</v>
      </c>
      <c r="B503" s="245"/>
      <c r="C503" s="246"/>
      <c r="D503" s="41" t="s">
        <v>72</v>
      </c>
      <c r="E503" s="32"/>
      <c r="F503" s="32"/>
      <c r="G503" s="32">
        <f t="shared" si="270"/>
        <v>5211.46</v>
      </c>
      <c r="H503" s="32"/>
    </row>
    <row r="504" spans="1:8" ht="25.5" x14ac:dyDescent="0.25">
      <c r="A504" s="239">
        <v>3721</v>
      </c>
      <c r="B504" s="242"/>
      <c r="C504" s="243"/>
      <c r="D504" s="45" t="s">
        <v>73</v>
      </c>
      <c r="E504" s="34"/>
      <c r="F504" s="34"/>
      <c r="G504" s="34">
        <v>5211.46</v>
      </c>
      <c r="H504" s="34"/>
    </row>
    <row r="505" spans="1:8" s="35" customFormat="1" ht="25.5" x14ac:dyDescent="0.25">
      <c r="A505" s="250" t="s">
        <v>176</v>
      </c>
      <c r="B505" s="251"/>
      <c r="C505" s="252"/>
      <c r="D505" s="42" t="s">
        <v>177</v>
      </c>
      <c r="E505" s="48">
        <f t="shared" ref="E505:G505" si="271">E506</f>
        <v>58000</v>
      </c>
      <c r="F505" s="48">
        <f t="shared" si="271"/>
        <v>58000</v>
      </c>
      <c r="G505" s="48">
        <f t="shared" si="271"/>
        <v>55278.159999999996</v>
      </c>
      <c r="H505" s="48">
        <f t="shared" ref="H505:H507" si="272">G505/F505*100</f>
        <v>95.307172413793097</v>
      </c>
    </row>
    <row r="506" spans="1:8" s="35" customFormat="1" x14ac:dyDescent="0.25">
      <c r="A506" s="253" t="s">
        <v>148</v>
      </c>
      <c r="B506" s="254"/>
      <c r="C506" s="255"/>
      <c r="D506" s="43" t="s">
        <v>149</v>
      </c>
      <c r="E506" s="47">
        <f t="shared" ref="E506:F506" si="273">E507+E511</f>
        <v>58000</v>
      </c>
      <c r="F506" s="47">
        <f t="shared" si="273"/>
        <v>58000</v>
      </c>
      <c r="G506" s="47">
        <f t="shared" ref="G506" si="274">G507+G511</f>
        <v>55278.159999999996</v>
      </c>
      <c r="H506" s="47">
        <f t="shared" si="272"/>
        <v>95.307172413793097</v>
      </c>
    </row>
    <row r="507" spans="1:8" s="35" customFormat="1" x14ac:dyDescent="0.25">
      <c r="A507" s="247">
        <v>3</v>
      </c>
      <c r="B507" s="248"/>
      <c r="C507" s="249"/>
      <c r="D507" s="41" t="s">
        <v>9</v>
      </c>
      <c r="E507" s="32">
        <f t="shared" ref="E507:G509" si="275">E508</f>
        <v>50000</v>
      </c>
      <c r="F507" s="32">
        <f t="shared" si="275"/>
        <v>50000</v>
      </c>
      <c r="G507" s="32">
        <f t="shared" si="275"/>
        <v>47944.7</v>
      </c>
      <c r="H507" s="32">
        <f t="shared" si="272"/>
        <v>95.889399999999995</v>
      </c>
    </row>
    <row r="508" spans="1:8" s="35" customFormat="1" ht="38.25" x14ac:dyDescent="0.25">
      <c r="A508" s="244">
        <v>37</v>
      </c>
      <c r="B508" s="245"/>
      <c r="C508" s="246"/>
      <c r="D508" s="41" t="s">
        <v>103</v>
      </c>
      <c r="E508" s="32">
        <v>50000</v>
      </c>
      <c r="F508" s="32">
        <v>50000</v>
      </c>
      <c r="G508" s="32">
        <f t="shared" si="275"/>
        <v>47944.7</v>
      </c>
      <c r="H508" s="32">
        <f>G508/F508*100</f>
        <v>95.889399999999995</v>
      </c>
    </row>
    <row r="509" spans="1:8" s="35" customFormat="1" ht="25.5" x14ac:dyDescent="0.25">
      <c r="A509" s="244">
        <v>372</v>
      </c>
      <c r="B509" s="245"/>
      <c r="C509" s="246"/>
      <c r="D509" s="41" t="s">
        <v>72</v>
      </c>
      <c r="E509" s="32"/>
      <c r="F509" s="32"/>
      <c r="G509" s="32">
        <f t="shared" si="275"/>
        <v>47944.7</v>
      </c>
      <c r="H509" s="32"/>
    </row>
    <row r="510" spans="1:8" ht="25.5" x14ac:dyDescent="0.25">
      <c r="A510" s="239">
        <v>3722</v>
      </c>
      <c r="B510" s="242"/>
      <c r="C510" s="243"/>
      <c r="D510" s="45" t="s">
        <v>74</v>
      </c>
      <c r="E510" s="34"/>
      <c r="F510" s="34"/>
      <c r="G510" s="34">
        <v>47944.7</v>
      </c>
      <c r="H510" s="34"/>
    </row>
    <row r="511" spans="1:8" s="35" customFormat="1" ht="25.5" x14ac:dyDescent="0.25">
      <c r="A511" s="247">
        <v>4</v>
      </c>
      <c r="B511" s="248"/>
      <c r="C511" s="249"/>
      <c r="D511" s="41" t="s">
        <v>11</v>
      </c>
      <c r="E511" s="32">
        <f t="shared" ref="E511:G513" si="276">E512</f>
        <v>8000</v>
      </c>
      <c r="F511" s="32">
        <f t="shared" si="276"/>
        <v>8000</v>
      </c>
      <c r="G511" s="32">
        <f t="shared" si="276"/>
        <v>7333.46</v>
      </c>
      <c r="H511" s="32">
        <f t="shared" ref="H511:H512" si="277">G511/F511*100</f>
        <v>91.66825</v>
      </c>
    </row>
    <row r="512" spans="1:8" s="35" customFormat="1" ht="38.25" x14ac:dyDescent="0.25">
      <c r="A512" s="244">
        <v>42</v>
      </c>
      <c r="B512" s="245"/>
      <c r="C512" s="246"/>
      <c r="D512" s="41" t="s">
        <v>26</v>
      </c>
      <c r="E512" s="32">
        <v>8000</v>
      </c>
      <c r="F512" s="32">
        <v>8000</v>
      </c>
      <c r="G512" s="32">
        <f t="shared" si="276"/>
        <v>7333.46</v>
      </c>
      <c r="H512" s="32">
        <f t="shared" si="277"/>
        <v>91.66825</v>
      </c>
    </row>
    <row r="513" spans="1:8" s="35" customFormat="1" ht="25.5" x14ac:dyDescent="0.25">
      <c r="A513" s="244">
        <v>424</v>
      </c>
      <c r="B513" s="245"/>
      <c r="C513" s="246"/>
      <c r="D513" s="41" t="s">
        <v>170</v>
      </c>
      <c r="E513" s="32"/>
      <c r="F513" s="32"/>
      <c r="G513" s="32">
        <f t="shared" si="276"/>
        <v>7333.46</v>
      </c>
      <c r="H513" s="32"/>
    </row>
    <row r="514" spans="1:8" x14ac:dyDescent="0.25">
      <c r="A514" s="239">
        <v>4241</v>
      </c>
      <c r="B514" s="242"/>
      <c r="C514" s="243"/>
      <c r="D514" s="45" t="s">
        <v>171</v>
      </c>
      <c r="E514" s="34"/>
      <c r="F514" s="34"/>
      <c r="G514" s="34">
        <v>7333.46</v>
      </c>
      <c r="H514" s="34"/>
    </row>
    <row r="515" spans="1:8" s="35" customFormat="1" ht="25.5" x14ac:dyDescent="0.25">
      <c r="A515" s="250" t="s">
        <v>247</v>
      </c>
      <c r="B515" s="251"/>
      <c r="C515" s="252"/>
      <c r="D515" s="159" t="s">
        <v>248</v>
      </c>
      <c r="E515" s="48">
        <f t="shared" ref="E515:G515" si="278">E516+E528</f>
        <v>18361.100000000002</v>
      </c>
      <c r="F515" s="48">
        <f t="shared" ref="F515" si="279">F516+F528</f>
        <v>18361.100000000002</v>
      </c>
      <c r="G515" s="48">
        <f t="shared" si="278"/>
        <v>18061.100000000002</v>
      </c>
      <c r="H515" s="48">
        <f t="shared" ref="H515:H518" si="280">G515/F515*100</f>
        <v>98.366110962850811</v>
      </c>
    </row>
    <row r="516" spans="1:8" s="35" customFormat="1" x14ac:dyDescent="0.25">
      <c r="A516" s="253" t="s">
        <v>148</v>
      </c>
      <c r="B516" s="254"/>
      <c r="C516" s="255"/>
      <c r="D516" s="160" t="s">
        <v>149</v>
      </c>
      <c r="E516" s="47">
        <f t="shared" ref="E516:G516" si="281">E517</f>
        <v>1480.72</v>
      </c>
      <c r="F516" s="47">
        <f t="shared" si="281"/>
        <v>1480.72</v>
      </c>
      <c r="G516" s="47">
        <f t="shared" si="281"/>
        <v>1180.72</v>
      </c>
      <c r="H516" s="47">
        <f t="shared" si="280"/>
        <v>79.739586147279709</v>
      </c>
    </row>
    <row r="517" spans="1:8" s="35" customFormat="1" x14ac:dyDescent="0.25">
      <c r="A517" s="247">
        <v>3</v>
      </c>
      <c r="B517" s="248"/>
      <c r="C517" s="249"/>
      <c r="D517" s="161" t="s">
        <v>9</v>
      </c>
      <c r="E517" s="32">
        <f t="shared" ref="E517:G517" si="282">E518+E525</f>
        <v>1480.72</v>
      </c>
      <c r="F517" s="32">
        <f t="shared" ref="F517" si="283">F518+F525</f>
        <v>1480.72</v>
      </c>
      <c r="G517" s="32">
        <f t="shared" si="282"/>
        <v>1180.72</v>
      </c>
      <c r="H517" s="32">
        <f t="shared" si="280"/>
        <v>79.739586147279709</v>
      </c>
    </row>
    <row r="518" spans="1:8" s="35" customFormat="1" x14ac:dyDescent="0.25">
      <c r="A518" s="244">
        <v>31</v>
      </c>
      <c r="B518" s="245"/>
      <c r="C518" s="246"/>
      <c r="D518" s="161" t="s">
        <v>10</v>
      </c>
      <c r="E518" s="32">
        <v>1480.72</v>
      </c>
      <c r="F518" s="32">
        <v>1480.72</v>
      </c>
      <c r="G518" s="32">
        <f t="shared" ref="G518" si="284">G519+G521+G523</f>
        <v>1180.72</v>
      </c>
      <c r="H518" s="32">
        <f t="shared" si="280"/>
        <v>79.739586147279709</v>
      </c>
    </row>
    <row r="519" spans="1:8" s="35" customFormat="1" x14ac:dyDescent="0.25">
      <c r="A519" s="244">
        <v>311</v>
      </c>
      <c r="B519" s="245"/>
      <c r="C519" s="246"/>
      <c r="D519" s="161" t="s">
        <v>122</v>
      </c>
      <c r="E519" s="32"/>
      <c r="F519" s="32"/>
      <c r="G519" s="32">
        <f t="shared" ref="G519" si="285">G520</f>
        <v>1180.72</v>
      </c>
      <c r="H519" s="32"/>
    </row>
    <row r="520" spans="1:8" s="127" customFormat="1" x14ac:dyDescent="0.25">
      <c r="A520" s="239">
        <v>3111</v>
      </c>
      <c r="B520" s="242"/>
      <c r="C520" s="243"/>
      <c r="D520" s="45" t="s">
        <v>46</v>
      </c>
      <c r="E520" s="34"/>
      <c r="F520" s="34"/>
      <c r="G520" s="34">
        <v>1180.72</v>
      </c>
      <c r="H520" s="34"/>
    </row>
    <row r="521" spans="1:8" s="35" customFormat="1" x14ac:dyDescent="0.25">
      <c r="A521" s="244">
        <v>312</v>
      </c>
      <c r="B521" s="245"/>
      <c r="C521" s="246"/>
      <c r="D521" s="161" t="s">
        <v>47</v>
      </c>
      <c r="E521" s="32"/>
      <c r="F521" s="32"/>
      <c r="G521" s="32">
        <f t="shared" ref="G521:G523" si="286">G522</f>
        <v>0</v>
      </c>
      <c r="H521" s="32"/>
    </row>
    <row r="522" spans="1:8" s="127" customFormat="1" x14ac:dyDescent="0.25">
      <c r="A522" s="239">
        <v>3121</v>
      </c>
      <c r="B522" s="242"/>
      <c r="C522" s="243"/>
      <c r="D522" s="45" t="s">
        <v>47</v>
      </c>
      <c r="E522" s="34"/>
      <c r="F522" s="34"/>
      <c r="G522" s="34">
        <v>0</v>
      </c>
      <c r="H522" s="34"/>
    </row>
    <row r="523" spans="1:8" s="35" customFormat="1" x14ac:dyDescent="0.25">
      <c r="A523" s="244">
        <v>313</v>
      </c>
      <c r="B523" s="245"/>
      <c r="C523" s="246"/>
      <c r="D523" s="161" t="s">
        <v>48</v>
      </c>
      <c r="E523" s="32"/>
      <c r="F523" s="32"/>
      <c r="G523" s="32">
        <f t="shared" si="286"/>
        <v>0</v>
      </c>
      <c r="H523" s="32"/>
    </row>
    <row r="524" spans="1:8" s="127" customFormat="1" ht="25.5" x14ac:dyDescent="0.25">
      <c r="A524" s="239">
        <v>3132</v>
      </c>
      <c r="B524" s="242"/>
      <c r="C524" s="243"/>
      <c r="D524" s="45" t="s">
        <v>49</v>
      </c>
      <c r="E524" s="34"/>
      <c r="F524" s="34"/>
      <c r="G524" s="34">
        <v>0</v>
      </c>
      <c r="H524" s="34"/>
    </row>
    <row r="525" spans="1:8" s="35" customFormat="1" x14ac:dyDescent="0.25">
      <c r="A525" s="244">
        <v>32</v>
      </c>
      <c r="B525" s="245"/>
      <c r="C525" s="246"/>
      <c r="D525" s="161" t="s">
        <v>19</v>
      </c>
      <c r="E525" s="32">
        <f t="shared" ref="E525:G526" si="287">E526</f>
        <v>0</v>
      </c>
      <c r="F525" s="32">
        <f t="shared" si="287"/>
        <v>0</v>
      </c>
      <c r="G525" s="32">
        <f t="shared" si="287"/>
        <v>0</v>
      </c>
      <c r="H525" s="32">
        <v>0</v>
      </c>
    </row>
    <row r="526" spans="1:8" s="35" customFormat="1" x14ac:dyDescent="0.25">
      <c r="A526" s="244">
        <v>321</v>
      </c>
      <c r="B526" s="245"/>
      <c r="C526" s="246"/>
      <c r="D526" s="161" t="s">
        <v>50</v>
      </c>
      <c r="E526" s="32"/>
      <c r="F526" s="32"/>
      <c r="G526" s="32">
        <f t="shared" si="287"/>
        <v>0</v>
      </c>
      <c r="H526" s="32"/>
    </row>
    <row r="527" spans="1:8" s="127" customFormat="1" ht="25.5" x14ac:dyDescent="0.25">
      <c r="A527" s="239">
        <v>3212</v>
      </c>
      <c r="B527" s="242"/>
      <c r="C527" s="243"/>
      <c r="D527" s="45" t="s">
        <v>124</v>
      </c>
      <c r="E527" s="34"/>
      <c r="F527" s="34"/>
      <c r="G527" s="34">
        <v>0</v>
      </c>
      <c r="H527" s="34"/>
    </row>
    <row r="528" spans="1:8" s="35" customFormat="1" ht="25.5" x14ac:dyDescent="0.25">
      <c r="A528" s="253" t="s">
        <v>146</v>
      </c>
      <c r="B528" s="254"/>
      <c r="C528" s="255"/>
      <c r="D528" s="178" t="s">
        <v>147</v>
      </c>
      <c r="E528" s="47">
        <f t="shared" ref="E528:G528" si="288">E529</f>
        <v>16880.38</v>
      </c>
      <c r="F528" s="47">
        <f t="shared" si="288"/>
        <v>16880.38</v>
      </c>
      <c r="G528" s="47">
        <f t="shared" si="288"/>
        <v>16880.38</v>
      </c>
      <c r="H528" s="47">
        <f t="shared" ref="H528:H530" si="289">G528/F528*100</f>
        <v>100</v>
      </c>
    </row>
    <row r="529" spans="1:8" s="35" customFormat="1" x14ac:dyDescent="0.25">
      <c r="A529" s="247">
        <v>3</v>
      </c>
      <c r="B529" s="248"/>
      <c r="C529" s="249"/>
      <c r="D529" s="176" t="s">
        <v>9</v>
      </c>
      <c r="E529" s="32">
        <f t="shared" ref="E529:G529" si="290">E530+E537</f>
        <v>16880.38</v>
      </c>
      <c r="F529" s="32">
        <f t="shared" ref="F529" si="291">F530+F537</f>
        <v>16880.38</v>
      </c>
      <c r="G529" s="32">
        <f t="shared" si="290"/>
        <v>16880.38</v>
      </c>
      <c r="H529" s="32">
        <f t="shared" si="289"/>
        <v>100</v>
      </c>
    </row>
    <row r="530" spans="1:8" s="35" customFormat="1" x14ac:dyDescent="0.25">
      <c r="A530" s="244">
        <v>31</v>
      </c>
      <c r="B530" s="245"/>
      <c r="C530" s="246"/>
      <c r="D530" s="176" t="s">
        <v>10</v>
      </c>
      <c r="E530" s="32">
        <v>15476.99</v>
      </c>
      <c r="F530" s="32">
        <v>15476.99</v>
      </c>
      <c r="G530" s="32">
        <f t="shared" ref="G530" si="292">G531+G533+G535</f>
        <v>15476.99</v>
      </c>
      <c r="H530" s="32">
        <f t="shared" si="289"/>
        <v>100</v>
      </c>
    </row>
    <row r="531" spans="1:8" s="35" customFormat="1" x14ac:dyDescent="0.25">
      <c r="A531" s="244">
        <v>311</v>
      </c>
      <c r="B531" s="245"/>
      <c r="C531" s="246"/>
      <c r="D531" s="176" t="s">
        <v>122</v>
      </c>
      <c r="E531" s="32"/>
      <c r="F531" s="32"/>
      <c r="G531" s="32">
        <f t="shared" ref="G531" si="293">G532</f>
        <v>13117.74</v>
      </c>
      <c r="H531" s="32"/>
    </row>
    <row r="532" spans="1:8" s="127" customFormat="1" x14ac:dyDescent="0.25">
      <c r="A532" s="239">
        <v>3111</v>
      </c>
      <c r="B532" s="242"/>
      <c r="C532" s="243"/>
      <c r="D532" s="45" t="s">
        <v>46</v>
      </c>
      <c r="E532" s="34"/>
      <c r="F532" s="34"/>
      <c r="G532" s="34">
        <v>13117.74</v>
      </c>
      <c r="H532" s="34"/>
    </row>
    <row r="533" spans="1:8" s="35" customFormat="1" x14ac:dyDescent="0.25">
      <c r="A533" s="244">
        <v>312</v>
      </c>
      <c r="B533" s="245"/>
      <c r="C533" s="246"/>
      <c r="D533" s="176" t="s">
        <v>47</v>
      </c>
      <c r="E533" s="32"/>
      <c r="F533" s="32"/>
      <c r="G533" s="32">
        <f t="shared" ref="G533:G535" si="294">G534</f>
        <v>0</v>
      </c>
      <c r="H533" s="32"/>
    </row>
    <row r="534" spans="1:8" s="127" customFormat="1" x14ac:dyDescent="0.25">
      <c r="A534" s="239">
        <v>3121</v>
      </c>
      <c r="B534" s="242"/>
      <c r="C534" s="243"/>
      <c r="D534" s="45" t="s">
        <v>47</v>
      </c>
      <c r="E534" s="34"/>
      <c r="F534" s="34"/>
      <c r="G534" s="34">
        <v>0</v>
      </c>
      <c r="H534" s="34"/>
    </row>
    <row r="535" spans="1:8" s="35" customFormat="1" x14ac:dyDescent="0.25">
      <c r="A535" s="244">
        <v>313</v>
      </c>
      <c r="B535" s="245"/>
      <c r="C535" s="246"/>
      <c r="D535" s="176" t="s">
        <v>48</v>
      </c>
      <c r="E535" s="32"/>
      <c r="F535" s="32"/>
      <c r="G535" s="32">
        <f t="shared" si="294"/>
        <v>2359.25</v>
      </c>
      <c r="H535" s="32"/>
    </row>
    <row r="536" spans="1:8" s="127" customFormat="1" ht="25.5" x14ac:dyDescent="0.25">
      <c r="A536" s="239">
        <v>3132</v>
      </c>
      <c r="B536" s="242"/>
      <c r="C536" s="243"/>
      <c r="D536" s="45" t="s">
        <v>49</v>
      </c>
      <c r="E536" s="34"/>
      <c r="F536" s="34"/>
      <c r="G536" s="34">
        <v>2359.25</v>
      </c>
      <c r="H536" s="34"/>
    </row>
    <row r="537" spans="1:8" s="35" customFormat="1" x14ac:dyDescent="0.25">
      <c r="A537" s="244">
        <v>32</v>
      </c>
      <c r="B537" s="245"/>
      <c r="C537" s="246"/>
      <c r="D537" s="176" t="s">
        <v>19</v>
      </c>
      <c r="E537" s="32">
        <v>1403.39</v>
      </c>
      <c r="F537" s="32">
        <v>1403.39</v>
      </c>
      <c r="G537" s="32">
        <f t="shared" ref="G537:G538" si="295">G538</f>
        <v>1403.39</v>
      </c>
      <c r="H537" s="32">
        <f>G537/F537*100</f>
        <v>100</v>
      </c>
    </row>
    <row r="538" spans="1:8" s="35" customFormat="1" x14ac:dyDescent="0.25">
      <c r="A538" s="244">
        <v>321</v>
      </c>
      <c r="B538" s="245"/>
      <c r="C538" s="246"/>
      <c r="D538" s="176" t="s">
        <v>50</v>
      </c>
      <c r="E538" s="32"/>
      <c r="F538" s="32"/>
      <c r="G538" s="32">
        <f t="shared" si="295"/>
        <v>1403.39</v>
      </c>
      <c r="H538" s="32"/>
    </row>
    <row r="539" spans="1:8" s="127" customFormat="1" ht="25.5" x14ac:dyDescent="0.25">
      <c r="A539" s="239">
        <v>3212</v>
      </c>
      <c r="B539" s="242"/>
      <c r="C539" s="243"/>
      <c r="D539" s="45" t="s">
        <v>124</v>
      </c>
      <c r="E539" s="34"/>
      <c r="F539" s="34"/>
      <c r="G539" s="34">
        <v>1403.39</v>
      </c>
      <c r="H539" s="34"/>
    </row>
    <row r="540" spans="1:8" s="35" customFormat="1" ht="38.25" x14ac:dyDescent="0.25">
      <c r="A540" s="250" t="s">
        <v>256</v>
      </c>
      <c r="B540" s="251"/>
      <c r="C540" s="252"/>
      <c r="D540" s="168" t="s">
        <v>257</v>
      </c>
      <c r="E540" s="48">
        <f t="shared" ref="E540:G541" si="296">E541</f>
        <v>2453.4299999999998</v>
      </c>
      <c r="F540" s="48">
        <f t="shared" si="296"/>
        <v>2453.4299999999998</v>
      </c>
      <c r="G540" s="48">
        <f t="shared" si="296"/>
        <v>2453.4299999999998</v>
      </c>
      <c r="H540" s="48">
        <f t="shared" ref="H540:H543" si="297">G540/F540*100</f>
        <v>100</v>
      </c>
    </row>
    <row r="541" spans="1:8" s="35" customFormat="1" x14ac:dyDescent="0.25">
      <c r="A541" s="253" t="s">
        <v>148</v>
      </c>
      <c r="B541" s="254"/>
      <c r="C541" s="255"/>
      <c r="D541" s="166" t="s">
        <v>149</v>
      </c>
      <c r="E541" s="47">
        <f t="shared" si="296"/>
        <v>2453.4299999999998</v>
      </c>
      <c r="F541" s="47">
        <f t="shared" si="296"/>
        <v>2453.4299999999998</v>
      </c>
      <c r="G541" s="47">
        <f t="shared" si="296"/>
        <v>2453.4299999999998</v>
      </c>
      <c r="H541" s="47">
        <f t="shared" si="297"/>
        <v>100</v>
      </c>
    </row>
    <row r="542" spans="1:8" s="35" customFormat="1" x14ac:dyDescent="0.25">
      <c r="A542" s="247">
        <v>3</v>
      </c>
      <c r="B542" s="248"/>
      <c r="C542" s="249"/>
      <c r="D542" s="167" t="s">
        <v>9</v>
      </c>
      <c r="E542" s="32">
        <f t="shared" ref="E542:G542" si="298">E543+E550</f>
        <v>2453.4299999999998</v>
      </c>
      <c r="F542" s="32">
        <f t="shared" ref="F542" si="299">F543+F550</f>
        <v>2453.4299999999998</v>
      </c>
      <c r="G542" s="32">
        <f t="shared" si="298"/>
        <v>2453.4299999999998</v>
      </c>
      <c r="H542" s="32">
        <f t="shared" si="297"/>
        <v>100</v>
      </c>
    </row>
    <row r="543" spans="1:8" s="35" customFormat="1" x14ac:dyDescent="0.25">
      <c r="A543" s="244">
        <v>38</v>
      </c>
      <c r="B543" s="245"/>
      <c r="C543" s="246"/>
      <c r="D543" s="163" t="s">
        <v>159</v>
      </c>
      <c r="E543" s="32">
        <v>2453.4299999999998</v>
      </c>
      <c r="F543" s="32">
        <v>2453.4299999999998</v>
      </c>
      <c r="G543" s="32">
        <f t="shared" ref="G543:G544" si="300">G544</f>
        <v>2453.4299999999998</v>
      </c>
      <c r="H543" s="32">
        <f t="shared" si="297"/>
        <v>100</v>
      </c>
    </row>
    <row r="544" spans="1:8" s="35" customFormat="1" x14ac:dyDescent="0.25">
      <c r="A544" s="244">
        <v>381</v>
      </c>
      <c r="B544" s="245"/>
      <c r="C544" s="246"/>
      <c r="D544" s="163" t="s">
        <v>43</v>
      </c>
      <c r="E544" s="32"/>
      <c r="F544" s="32"/>
      <c r="G544" s="32">
        <f t="shared" si="300"/>
        <v>2453.4299999999998</v>
      </c>
      <c r="H544" s="32"/>
    </row>
    <row r="545" spans="1:8" s="127" customFormat="1" x14ac:dyDescent="0.25">
      <c r="A545" s="239">
        <v>3812</v>
      </c>
      <c r="B545" s="242"/>
      <c r="C545" s="243"/>
      <c r="D545" s="45" t="s">
        <v>255</v>
      </c>
      <c r="E545" s="34"/>
      <c r="F545" s="34"/>
      <c r="G545" s="34">
        <v>2453.4299999999998</v>
      </c>
      <c r="H545" s="34"/>
    </row>
    <row r="546" spans="1:8" x14ac:dyDescent="0.25">
      <c r="G546" s="127"/>
    </row>
    <row r="547" spans="1:8" x14ac:dyDescent="0.25">
      <c r="A547" s="127" t="s">
        <v>284</v>
      </c>
      <c r="E547" s="127" t="s">
        <v>281</v>
      </c>
      <c r="G547" s="127" t="s">
        <v>258</v>
      </c>
    </row>
    <row r="548" spans="1:8" x14ac:dyDescent="0.25">
      <c r="E548" s="127" t="s">
        <v>282</v>
      </c>
      <c r="G548" s="127" t="s">
        <v>259</v>
      </c>
    </row>
  </sheetData>
  <mergeCells count="543">
    <mergeCell ref="A5:D5"/>
    <mergeCell ref="A538:C538"/>
    <mergeCell ref="A539:C539"/>
    <mergeCell ref="A320:C320"/>
    <mergeCell ref="A321:C321"/>
    <mergeCell ref="A322:C322"/>
    <mergeCell ref="A528:C528"/>
    <mergeCell ref="A529:C529"/>
    <mergeCell ref="A530:C530"/>
    <mergeCell ref="A531:C531"/>
    <mergeCell ref="A532:C532"/>
    <mergeCell ref="A533:C533"/>
    <mergeCell ref="A499:C499"/>
    <mergeCell ref="A489:C489"/>
    <mergeCell ref="A490:C490"/>
    <mergeCell ref="A491:C491"/>
    <mergeCell ref="A492:C492"/>
    <mergeCell ref="A493:C493"/>
    <mergeCell ref="A481:C481"/>
    <mergeCell ref="A482:C482"/>
    <mergeCell ref="A451:C451"/>
    <mergeCell ref="A272:C272"/>
    <mergeCell ref="A273:C273"/>
    <mergeCell ref="A274:C274"/>
    <mergeCell ref="A535:C535"/>
    <mergeCell ref="A536:C536"/>
    <mergeCell ref="A537:C537"/>
    <mergeCell ref="A498:C498"/>
    <mergeCell ref="A494:C494"/>
    <mergeCell ref="A495:C495"/>
    <mergeCell ref="A496:C496"/>
    <mergeCell ref="A497:C497"/>
    <mergeCell ref="A459:C459"/>
    <mergeCell ref="A464:C464"/>
    <mergeCell ref="A465:C465"/>
    <mergeCell ref="A466:C466"/>
    <mergeCell ref="A467:C467"/>
    <mergeCell ref="A484:C484"/>
    <mergeCell ref="A487:C487"/>
    <mergeCell ref="A483:C483"/>
    <mergeCell ref="A474:C474"/>
    <mergeCell ref="A475:C475"/>
    <mergeCell ref="A476:C476"/>
    <mergeCell ref="A477:C477"/>
    <mergeCell ref="A478:C478"/>
    <mergeCell ref="A511:C511"/>
    <mergeCell ref="A512:C512"/>
    <mergeCell ref="A513:C513"/>
    <mergeCell ref="A271:C271"/>
    <mergeCell ref="A266:C266"/>
    <mergeCell ref="A267:C267"/>
    <mergeCell ref="A268:C268"/>
    <mergeCell ref="A269:C269"/>
    <mergeCell ref="A260:C260"/>
    <mergeCell ref="A275:C275"/>
    <mergeCell ref="A265:C265"/>
    <mergeCell ref="A534:C534"/>
    <mergeCell ref="A516:C516"/>
    <mergeCell ref="A468:C468"/>
    <mergeCell ref="A460:C460"/>
    <mergeCell ref="A461:C461"/>
    <mergeCell ref="A462:C462"/>
    <mergeCell ref="A463:C463"/>
    <mergeCell ref="A408:C408"/>
    <mergeCell ref="A409:C409"/>
    <mergeCell ref="A410:C410"/>
    <mergeCell ref="A411:C411"/>
    <mergeCell ref="A414:C414"/>
    <mergeCell ref="A420:C420"/>
    <mergeCell ref="A387:C387"/>
    <mergeCell ref="A388:C388"/>
    <mergeCell ref="A389:C389"/>
    <mergeCell ref="A6:D6"/>
    <mergeCell ref="A87:C87"/>
    <mergeCell ref="A88:C88"/>
    <mergeCell ref="A89:C89"/>
    <mergeCell ref="A90:C90"/>
    <mergeCell ref="A91:C91"/>
    <mergeCell ref="A92:C92"/>
    <mergeCell ref="A293:C293"/>
    <mergeCell ref="A294:C294"/>
    <mergeCell ref="A281:C281"/>
    <mergeCell ref="A282:C282"/>
    <mergeCell ref="A283:C283"/>
    <mergeCell ref="A284:C284"/>
    <mergeCell ref="A276:C276"/>
    <mergeCell ref="A277:C277"/>
    <mergeCell ref="A278:C278"/>
    <mergeCell ref="A279:C279"/>
    <mergeCell ref="A280:C280"/>
    <mergeCell ref="A261:C261"/>
    <mergeCell ref="A262:C262"/>
    <mergeCell ref="A263:C263"/>
    <mergeCell ref="A264:C264"/>
    <mergeCell ref="A255:C255"/>
    <mergeCell ref="A256:C256"/>
    <mergeCell ref="A1:I1"/>
    <mergeCell ref="A526:C526"/>
    <mergeCell ref="A527:C527"/>
    <mergeCell ref="A517:C517"/>
    <mergeCell ref="A518:C518"/>
    <mergeCell ref="A519:C519"/>
    <mergeCell ref="A520:C520"/>
    <mergeCell ref="A521:C521"/>
    <mergeCell ref="A522:C522"/>
    <mergeCell ref="A523:C523"/>
    <mergeCell ref="A488:C488"/>
    <mergeCell ref="A485:C485"/>
    <mergeCell ref="A486:C486"/>
    <mergeCell ref="A479:C479"/>
    <mergeCell ref="A480:C480"/>
    <mergeCell ref="A524:C524"/>
    <mergeCell ref="A525:C525"/>
    <mergeCell ref="A515:C515"/>
    <mergeCell ref="A395:C395"/>
    <mergeCell ref="A396:C396"/>
    <mergeCell ref="A397:C397"/>
    <mergeCell ref="A382:C382"/>
    <mergeCell ref="A403:C403"/>
    <mergeCell ref="A386:C386"/>
    <mergeCell ref="A416:C416"/>
    <mergeCell ref="A417:C417"/>
    <mergeCell ref="A418:C418"/>
    <mergeCell ref="A419:C419"/>
    <mergeCell ref="A469:C469"/>
    <mergeCell ref="A470:C470"/>
    <mergeCell ref="A471:C471"/>
    <mergeCell ref="A472:C472"/>
    <mergeCell ref="A473:C473"/>
    <mergeCell ref="A432:C432"/>
    <mergeCell ref="A433:C433"/>
    <mergeCell ref="A430:C430"/>
    <mergeCell ref="A424:C424"/>
    <mergeCell ref="A456:C456"/>
    <mergeCell ref="A457:C457"/>
    <mergeCell ref="A458:C458"/>
    <mergeCell ref="A436:C436"/>
    <mergeCell ref="A437:C437"/>
    <mergeCell ref="A438:C438"/>
    <mergeCell ref="A446:C446"/>
    <mergeCell ref="A447:C447"/>
    <mergeCell ref="A450:C450"/>
    <mergeCell ref="A441:C441"/>
    <mergeCell ref="A442:C442"/>
    <mergeCell ref="A443:C443"/>
    <mergeCell ref="A444:C444"/>
    <mergeCell ref="A445:C445"/>
    <mergeCell ref="A448:C448"/>
    <mergeCell ref="A449:C449"/>
    <mergeCell ref="A452:C452"/>
    <mergeCell ref="A453:C453"/>
    <mergeCell ref="A454:C454"/>
    <mergeCell ref="A455:C455"/>
    <mergeCell ref="A431:C431"/>
    <mergeCell ref="A434:C434"/>
    <mergeCell ref="A435:C435"/>
    <mergeCell ref="A439:C439"/>
    <mergeCell ref="A440:C440"/>
    <mergeCell ref="A428:C428"/>
    <mergeCell ref="A421:C421"/>
    <mergeCell ref="A422:C422"/>
    <mergeCell ref="A423:C423"/>
    <mergeCell ref="A426:C426"/>
    <mergeCell ref="A427:C427"/>
    <mergeCell ref="A429:C429"/>
    <mergeCell ref="A425:C425"/>
    <mergeCell ref="A415:C415"/>
    <mergeCell ref="A380:C380"/>
    <mergeCell ref="A381:C381"/>
    <mergeCell ref="A383:C383"/>
    <mergeCell ref="A374:C374"/>
    <mergeCell ref="A375:C375"/>
    <mergeCell ref="A376:C376"/>
    <mergeCell ref="A379:C379"/>
    <mergeCell ref="A384:C384"/>
    <mergeCell ref="A385:C385"/>
    <mergeCell ref="A377:C377"/>
    <mergeCell ref="A378:C378"/>
    <mergeCell ref="A404:C404"/>
    <mergeCell ref="A405:C405"/>
    <mergeCell ref="A406:C406"/>
    <mergeCell ref="A407:C407"/>
    <mergeCell ref="A398:C398"/>
    <mergeCell ref="A399:C399"/>
    <mergeCell ref="A400:C400"/>
    <mergeCell ref="A401:C401"/>
    <mergeCell ref="A402:C402"/>
    <mergeCell ref="A412:C412"/>
    <mergeCell ref="A369:C369"/>
    <mergeCell ref="A370:C370"/>
    <mergeCell ref="A371:C371"/>
    <mergeCell ref="A372:C372"/>
    <mergeCell ref="A373:C373"/>
    <mergeCell ref="A351:C351"/>
    <mergeCell ref="A352:C352"/>
    <mergeCell ref="A353:C353"/>
    <mergeCell ref="A367:C367"/>
    <mergeCell ref="A368:C368"/>
    <mergeCell ref="A359:C359"/>
    <mergeCell ref="A360:C360"/>
    <mergeCell ref="A365:C365"/>
    <mergeCell ref="A366:C366"/>
    <mergeCell ref="A354:C354"/>
    <mergeCell ref="A355:C355"/>
    <mergeCell ref="A356:C356"/>
    <mergeCell ref="A357:C357"/>
    <mergeCell ref="A361:C361"/>
    <mergeCell ref="A362:C362"/>
    <mergeCell ref="A363:C363"/>
    <mergeCell ref="A364:C364"/>
    <mergeCell ref="A346:C346"/>
    <mergeCell ref="A347:C347"/>
    <mergeCell ref="A348:C348"/>
    <mergeCell ref="A349:C349"/>
    <mergeCell ref="A350:C350"/>
    <mergeCell ref="A358:C358"/>
    <mergeCell ref="A342:C342"/>
    <mergeCell ref="A343:C343"/>
    <mergeCell ref="A344:C344"/>
    <mergeCell ref="A345:C345"/>
    <mergeCell ref="A341:C341"/>
    <mergeCell ref="A324:C324"/>
    <mergeCell ref="A325:C325"/>
    <mergeCell ref="A306:C306"/>
    <mergeCell ref="A307:C307"/>
    <mergeCell ref="A313:C313"/>
    <mergeCell ref="A314:C314"/>
    <mergeCell ref="A315:C315"/>
    <mergeCell ref="A331:C331"/>
    <mergeCell ref="A332:C332"/>
    <mergeCell ref="A312:C312"/>
    <mergeCell ref="A336:C336"/>
    <mergeCell ref="A337:C337"/>
    <mergeCell ref="A338:C338"/>
    <mergeCell ref="A339:C339"/>
    <mergeCell ref="A340:C340"/>
    <mergeCell ref="A333:C333"/>
    <mergeCell ref="A334:C334"/>
    <mergeCell ref="A335:C335"/>
    <mergeCell ref="A326:C326"/>
    <mergeCell ref="A327:C327"/>
    <mergeCell ref="A328:C328"/>
    <mergeCell ref="A329:C329"/>
    <mergeCell ref="A330:C330"/>
    <mergeCell ref="A297:C297"/>
    <mergeCell ref="A285:C285"/>
    <mergeCell ref="A286:C286"/>
    <mergeCell ref="A289:C289"/>
    <mergeCell ref="A287:C287"/>
    <mergeCell ref="A316:C316"/>
    <mergeCell ref="A317:C317"/>
    <mergeCell ref="A323:C323"/>
    <mergeCell ref="A298:C298"/>
    <mergeCell ref="A299:C299"/>
    <mergeCell ref="A302:C302"/>
    <mergeCell ref="A303:C303"/>
    <mergeCell ref="A304:C304"/>
    <mergeCell ref="A305:C305"/>
    <mergeCell ref="A300:C300"/>
    <mergeCell ref="A301:C301"/>
    <mergeCell ref="A308:C308"/>
    <mergeCell ref="A309:C309"/>
    <mergeCell ref="A310:C310"/>
    <mergeCell ref="A311:C311"/>
    <mergeCell ref="A295:C295"/>
    <mergeCell ref="A296:C296"/>
    <mergeCell ref="A318:C318"/>
    <mergeCell ref="A319:C319"/>
    <mergeCell ref="A257:C257"/>
    <mergeCell ref="A258:C258"/>
    <mergeCell ref="A259:C259"/>
    <mergeCell ref="A239:C23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24:C224"/>
    <mergeCell ref="A216:C216"/>
    <mergeCell ref="A228:C228"/>
    <mergeCell ref="A229:C229"/>
    <mergeCell ref="A219:C219"/>
    <mergeCell ref="A220:C220"/>
    <mergeCell ref="A221:C221"/>
    <mergeCell ref="A222:C222"/>
    <mergeCell ref="A225:C225"/>
    <mergeCell ref="A226:C226"/>
    <mergeCell ref="A227:C227"/>
    <mergeCell ref="A214:C214"/>
    <mergeCell ref="A215:C215"/>
    <mergeCell ref="A217:C217"/>
    <mergeCell ref="A218:C218"/>
    <mergeCell ref="A210:C210"/>
    <mergeCell ref="A211:C211"/>
    <mergeCell ref="A212:C212"/>
    <mergeCell ref="A213:C213"/>
    <mergeCell ref="A223:C223"/>
    <mergeCell ref="A205:C205"/>
    <mergeCell ref="A206:C206"/>
    <mergeCell ref="A207:C207"/>
    <mergeCell ref="A208:C208"/>
    <mergeCell ref="A209:C209"/>
    <mergeCell ref="A192:C192"/>
    <mergeCell ref="A204:C204"/>
    <mergeCell ref="A195:C195"/>
    <mergeCell ref="A196:C196"/>
    <mergeCell ref="A197:C197"/>
    <mergeCell ref="A191:C191"/>
    <mergeCell ref="A186:C186"/>
    <mergeCell ref="A187:C187"/>
    <mergeCell ref="A184:C184"/>
    <mergeCell ref="A185:C185"/>
    <mergeCell ref="A200:C200"/>
    <mergeCell ref="A201:C201"/>
    <mergeCell ref="A202:C202"/>
    <mergeCell ref="A203:C203"/>
    <mergeCell ref="A198:C198"/>
    <mergeCell ref="A199:C199"/>
    <mergeCell ref="A193:C193"/>
    <mergeCell ref="A194:C194"/>
    <mergeCell ref="A182:C182"/>
    <mergeCell ref="A183:C183"/>
    <mergeCell ref="A177:C177"/>
    <mergeCell ref="A178:C178"/>
    <mergeCell ref="A179:C179"/>
    <mergeCell ref="A180:C180"/>
    <mergeCell ref="A188:C188"/>
    <mergeCell ref="A190:C190"/>
    <mergeCell ref="A189:C189"/>
    <mergeCell ref="A181:C181"/>
    <mergeCell ref="A160:C160"/>
    <mergeCell ref="A165:C165"/>
    <mergeCell ref="A163:C163"/>
    <mergeCell ref="A164:C164"/>
    <mergeCell ref="A162:C162"/>
    <mergeCell ref="A175:C175"/>
    <mergeCell ref="A176:C176"/>
    <mergeCell ref="A161:C161"/>
    <mergeCell ref="A174:C174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78:C78"/>
    <mergeCell ref="A79:C79"/>
    <mergeCell ref="A80:C80"/>
    <mergeCell ref="A81:C81"/>
    <mergeCell ref="A82:C82"/>
    <mergeCell ref="A83:C83"/>
    <mergeCell ref="A84:C84"/>
    <mergeCell ref="A85:C85"/>
    <mergeCell ref="A113:C113"/>
    <mergeCell ref="A96:C96"/>
    <mergeCell ref="A97:C97"/>
    <mergeCell ref="A98:C98"/>
    <mergeCell ref="A95:C95"/>
    <mergeCell ref="A94:C94"/>
    <mergeCell ref="A65:C65"/>
    <mergeCell ref="A66:C66"/>
    <mergeCell ref="A24:C24"/>
    <mergeCell ref="A25:C25"/>
    <mergeCell ref="A26:C26"/>
    <mergeCell ref="A27:C27"/>
    <mergeCell ref="A44:C44"/>
    <mergeCell ref="A45:C45"/>
    <mergeCell ref="A46:C46"/>
    <mergeCell ref="A47:C47"/>
    <mergeCell ref="A48:C48"/>
    <mergeCell ref="A29:C29"/>
    <mergeCell ref="A30:C30"/>
    <mergeCell ref="A31:C31"/>
    <mergeCell ref="A32:C32"/>
    <mergeCell ref="A64:C64"/>
    <mergeCell ref="A49:C49"/>
    <mergeCell ref="A50:C50"/>
    <mergeCell ref="A63:C63"/>
    <mergeCell ref="A52:C52"/>
    <mergeCell ref="A53:C53"/>
    <mergeCell ref="A61:C61"/>
    <mergeCell ref="A60:C60"/>
    <mergeCell ref="A54:C54"/>
    <mergeCell ref="A20:C20"/>
    <mergeCell ref="A21:C21"/>
    <mergeCell ref="A28:C28"/>
    <mergeCell ref="A22:C22"/>
    <mergeCell ref="A23:C23"/>
    <mergeCell ref="A39:C39"/>
    <mergeCell ref="A40:C40"/>
    <mergeCell ref="A41:C41"/>
    <mergeCell ref="A42:C42"/>
    <mergeCell ref="A67:C67"/>
    <mergeCell ref="A68:C68"/>
    <mergeCell ref="A59:C59"/>
    <mergeCell ref="A3:H3"/>
    <mergeCell ref="A10:C10"/>
    <mergeCell ref="A7:C7"/>
    <mergeCell ref="A43:C43"/>
    <mergeCell ref="A34:C34"/>
    <mergeCell ref="A35:C35"/>
    <mergeCell ref="A36:C36"/>
    <mergeCell ref="A37:C37"/>
    <mergeCell ref="A38:C38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33:C33"/>
    <mergeCell ref="A19:C19"/>
    <mergeCell ref="A55:C55"/>
    <mergeCell ref="A56:C56"/>
    <mergeCell ref="A57:C57"/>
    <mergeCell ref="A58:C58"/>
    <mergeCell ref="A62:C62"/>
    <mergeCell ref="A51:C51"/>
    <mergeCell ref="A140:C140"/>
    <mergeCell ref="A106:C106"/>
    <mergeCell ref="A107:C107"/>
    <mergeCell ref="A108:C108"/>
    <mergeCell ref="A127:C127"/>
    <mergeCell ref="A128:C128"/>
    <mergeCell ref="A104:C104"/>
    <mergeCell ref="A105:C105"/>
    <mergeCell ref="A111:C111"/>
    <mergeCell ref="A112:C112"/>
    <mergeCell ref="A99:C99"/>
    <mergeCell ref="A69:C69"/>
    <mergeCell ref="A70:C70"/>
    <mergeCell ref="A71:C71"/>
    <mergeCell ref="A72:C72"/>
    <mergeCell ref="A73:C73"/>
    <mergeCell ref="A86:C86"/>
    <mergeCell ref="A93:C93"/>
    <mergeCell ref="A75:C75"/>
    <mergeCell ref="A76:C76"/>
    <mergeCell ref="A77:C77"/>
    <mergeCell ref="A74:C74"/>
    <mergeCell ref="A544:C544"/>
    <mergeCell ref="A545:C545"/>
    <mergeCell ref="A390:C390"/>
    <mergeCell ref="A391:C391"/>
    <mergeCell ref="A392:C392"/>
    <mergeCell ref="A393:C393"/>
    <mergeCell ref="A394:C394"/>
    <mergeCell ref="A235:C235"/>
    <mergeCell ref="A240:C240"/>
    <mergeCell ref="A241:C241"/>
    <mergeCell ref="A242:C242"/>
    <mergeCell ref="A243:C243"/>
    <mergeCell ref="A244:C244"/>
    <mergeCell ref="A514:C514"/>
    <mergeCell ref="A500:C500"/>
    <mergeCell ref="A501:C501"/>
    <mergeCell ref="A502:C502"/>
    <mergeCell ref="A503:C503"/>
    <mergeCell ref="A504:C504"/>
    <mergeCell ref="A510:C510"/>
    <mergeCell ref="A540:C540"/>
    <mergeCell ref="A541:C541"/>
    <mergeCell ref="A543:C543"/>
    <mergeCell ref="A121:C121"/>
    <mergeCell ref="A102:C102"/>
    <mergeCell ref="A134:C134"/>
    <mergeCell ref="A150:C150"/>
    <mergeCell ref="A230:C230"/>
    <mergeCell ref="A232:C232"/>
    <mergeCell ref="A233:C233"/>
    <mergeCell ref="A234:C234"/>
    <mergeCell ref="A114:C114"/>
    <mergeCell ref="A115:C115"/>
    <mergeCell ref="A116:C116"/>
    <mergeCell ref="A117:C117"/>
    <mergeCell ref="A118:C118"/>
    <mergeCell ref="A119:C119"/>
    <mergeCell ref="A137:C137"/>
    <mergeCell ref="A120:C120"/>
    <mergeCell ref="A138:C138"/>
    <mergeCell ref="A139:C139"/>
    <mergeCell ref="A122:C122"/>
    <mergeCell ref="A123:C123"/>
    <mergeCell ref="A124:C124"/>
    <mergeCell ref="A148:C148"/>
    <mergeCell ref="A149:C149"/>
    <mergeCell ref="A231:C231"/>
    <mergeCell ref="A151:C151"/>
    <mergeCell ref="A152:C152"/>
    <mergeCell ref="A141:C141"/>
    <mergeCell ref="A109:C109"/>
    <mergeCell ref="A110:C110"/>
    <mergeCell ref="A100:C100"/>
    <mergeCell ref="A103:C103"/>
    <mergeCell ref="A101:C101"/>
    <mergeCell ref="A125:C125"/>
    <mergeCell ref="A126:C126"/>
    <mergeCell ref="A129:C129"/>
    <mergeCell ref="A132:C132"/>
    <mergeCell ref="A133:C133"/>
    <mergeCell ref="A130:C130"/>
    <mergeCell ref="A131:C131"/>
    <mergeCell ref="A135:C135"/>
    <mergeCell ref="A136:C136"/>
    <mergeCell ref="A153:C153"/>
    <mergeCell ref="A157:C157"/>
    <mergeCell ref="A158:C158"/>
    <mergeCell ref="A159:C159"/>
    <mergeCell ref="A270:C270"/>
    <mergeCell ref="A288:C288"/>
    <mergeCell ref="A290:C290"/>
    <mergeCell ref="A291:C291"/>
    <mergeCell ref="A292:C292"/>
    <mergeCell ref="A542:C542"/>
    <mergeCell ref="A142:C142"/>
    <mergeCell ref="A143:C143"/>
    <mergeCell ref="A144:C144"/>
    <mergeCell ref="A145:C145"/>
    <mergeCell ref="A146:C146"/>
    <mergeCell ref="A147:C147"/>
    <mergeCell ref="A236:C236"/>
    <mergeCell ref="A237:C237"/>
    <mergeCell ref="A238:C238"/>
    <mergeCell ref="A413:C413"/>
    <mergeCell ref="A509:C509"/>
    <mergeCell ref="A505:C505"/>
    <mergeCell ref="A506:C506"/>
    <mergeCell ref="A507:C507"/>
    <mergeCell ref="A508:C508"/>
    <mergeCell ref="A154:C154"/>
    <mergeCell ref="A155:C155"/>
    <mergeCell ref="A156:C15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Zrinka</cp:lastModifiedBy>
  <cp:lastPrinted>2024-03-14T06:56:10Z</cp:lastPrinted>
  <dcterms:created xsi:type="dcterms:W3CDTF">2022-08-12T12:51:27Z</dcterms:created>
  <dcterms:modified xsi:type="dcterms:W3CDTF">2024-03-14T06:56:36Z</dcterms:modified>
</cp:coreProperties>
</file>