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PRIHODA'!$A$1:$I$54</definedName>
  </definedNames>
  <calcPr fullCalcOnLoad="1"/>
</workbook>
</file>

<file path=xl/sharedStrings.xml><?xml version="1.0" encoding="utf-8"?>
<sst xmlns="http://schemas.openxmlformats.org/spreadsheetml/2006/main" count="293" uniqueCount="145">
  <si>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</si>
  <si>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</si>
  <si>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</si>
  <si>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</si>
  <si>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</si>
  <si>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</si>
  <si>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</si>
  <si>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</si>
  <si>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</si>
  <si>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</si>
  <si>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</si>
  <si>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</si>
  <si>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</si>
  <si>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</si>
  <si>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</si>
  <si>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</si>
  <si>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</si>
  <si>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</si>
  <si>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</si>
  <si>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</si>
  <si>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</si>
  <si>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</si>
  <si>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</si>
  <si>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</si>
  <si>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</si>
  <si>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</si>
  <si>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</si>
  <si>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</si>
  <si>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</si>
  <si>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</si>
  <si>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</si>
  <si>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</si>
  <si>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</si>
  <si>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</si>
  <si>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</si>
  <si>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</si>
  <si>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</si>
  <si>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</si>
  <si>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</si>
  <si>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</si>
  <si>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</si>
  <si>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</si>
  <si>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</si>
  <si>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</si>
  <si>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</si>
  <si>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</si>
  <si>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</si>
  <si>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</si>
  <si>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Sitni inventar i auto-gume</t>
  </si>
  <si>
    <t>Služb.radna i zaštitna odjeća i obuća</t>
  </si>
  <si>
    <t>Usluge telefona,pošte i prijevoza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</si>
  <si>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</si>
  <si>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</si>
  <si>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</si>
  <si>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</si>
  <si>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</si>
  <si>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</si>
  <si>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</si>
  <si>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</si>
  <si>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</si>
  <si>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</si>
  <si>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</si>
  <si>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</si>
  <si>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</si>
  <si>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</si>
  <si>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</si>
  <si>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</si>
  <si>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UKUPNO:</t>
  </si>
  <si>
    <t>OŠ "LJUBO BABIĆ"</t>
  </si>
  <si>
    <t>Pomoći (gradski proračun)</t>
  </si>
  <si>
    <t>Naknade građanima i kućanstvima na temelju osiguranja i dr. naknade</t>
  </si>
  <si>
    <t>Naknade građ. i kućanstvima u novcu</t>
  </si>
  <si>
    <t>Sportska i glazbena oprema</t>
  </si>
  <si>
    <t>Ravnateljica:</t>
  </si>
  <si>
    <t>Sanja Sertić</t>
  </si>
  <si>
    <t>2017.</t>
  </si>
  <si>
    <t>Aktivnost A100001 Rashodi poslovanja</t>
  </si>
  <si>
    <t>Tekući projekt T100002 Županijska stručna vijeća</t>
  </si>
  <si>
    <t xml:space="preserve">Program 1002 Kapitalno ulaganje </t>
  </si>
  <si>
    <t>Aktivnost A100001 Školska kuhinja</t>
  </si>
  <si>
    <t>Aktivnost A100002 Produženi boravak</t>
  </si>
  <si>
    <t xml:space="preserve"> </t>
  </si>
  <si>
    <t>Ukupno prihodi i primici za 2017.</t>
  </si>
  <si>
    <t xml:space="preserve">    </t>
  </si>
  <si>
    <t>PLAN RASHODA I IZDATKA</t>
  </si>
  <si>
    <t>Pristojbe i naknade</t>
  </si>
  <si>
    <t>Program 1001 Minimalni standard u osnovnom školstvu-materijalni i financijski rashodi</t>
  </si>
  <si>
    <t>Program 1001 Pojačani standard u školstvu</t>
  </si>
  <si>
    <t>Program 1001 Pripreme i donošenje akata iz djelokruga tijela</t>
  </si>
  <si>
    <t xml:space="preserve">Aktivnost A100001 Administrativno, tehničko i stručno osoblje </t>
  </si>
  <si>
    <t>Tekući projekt T100003 Natjecanja</t>
  </si>
  <si>
    <t>Tekući projekt T100001 Školski športski klub</t>
  </si>
  <si>
    <t>Tekući projekt T100015 Učeničke zadruge</t>
  </si>
  <si>
    <t>RASHODI ZA NABAVU NEFINANCISKE IMOVINE</t>
  </si>
  <si>
    <t>Rashodi za nabavu proizvedene dugotrajne imovine</t>
  </si>
  <si>
    <t>Pomoći- državni proračun</t>
  </si>
  <si>
    <t>Pomoći-gradski proračun</t>
  </si>
  <si>
    <t>Pomoći HZZ</t>
  </si>
  <si>
    <t xml:space="preserve">Donacije </t>
  </si>
  <si>
    <t>OIB: 19572596112</t>
  </si>
  <si>
    <t>Aktivnost A100002 Tekuće investicijsko održavanje-minimalni standard</t>
  </si>
  <si>
    <t>Materijal i dijelovi za tekuće i investicijsko održavanje</t>
  </si>
  <si>
    <t>Usluge tekućeg i investicijskog održavanja</t>
  </si>
  <si>
    <t>Tekući projekt T100008 Vlastiti prijevoz učenika</t>
  </si>
  <si>
    <t>Naknade za rad predstavničkih i izvršnih tijela, povjerenstva i slično</t>
  </si>
  <si>
    <t>Tekući projekt T100005 Stručno osposobljavanje za rad</t>
  </si>
  <si>
    <t>Tekući projekt T100007 Prijevoz učenika s teškoćama</t>
  </si>
  <si>
    <t>Tekući projekt T100001 Oprema škole</t>
  </si>
  <si>
    <t>RASHODI ZA NABAVU NEFINANCIJSKE IMOVINE</t>
  </si>
  <si>
    <t>Tekući projekt T100002 Dodatna ulaganja</t>
  </si>
  <si>
    <t>Rashodi za dodatna ulaganja na nefinancijskoj imovini</t>
  </si>
  <si>
    <t>Dodatna ulaganja na građevinskim objektima</t>
  </si>
  <si>
    <t>Program 1003 Tekuće i nvesticijsko održavanje u školstvu</t>
  </si>
  <si>
    <t>Aktivnost A100001 Tekuće i investicijsko održavanje u školstvu</t>
  </si>
  <si>
    <t>Tekući projekt T100003 Nabava prijevoznih sredstava</t>
  </si>
  <si>
    <t>Prijevozna sredstva</t>
  </si>
  <si>
    <t>Prijevozna sredstva u cestovnom prometu</t>
  </si>
  <si>
    <t>Prihodi od nefinancijske imovine i nadoknade šteta s osnova osiguranja</t>
  </si>
  <si>
    <t>Donacije, Pomoći HZZ</t>
  </si>
  <si>
    <t>Rashodi za nabavu proizvedene dugortajne imovine</t>
  </si>
  <si>
    <t>Plaće (bruto)</t>
  </si>
  <si>
    <t>Dopronosi za obvezno zdravstveno osiguranje</t>
  </si>
  <si>
    <t>Doprinosi za obvezno osiguranje u slučeju nezaposlenosti</t>
  </si>
  <si>
    <t>Tekući projekt T100004 PŠ Desinec - nadopuna projektne dokumentacije</t>
  </si>
  <si>
    <t>Građevinski objekti</t>
  </si>
  <si>
    <t>Poslovni objekti</t>
  </si>
  <si>
    <t xml:space="preserve">Projekcija plana
za </t>
  </si>
  <si>
    <t xml:space="preserve">Projekcija plana 
za </t>
  </si>
  <si>
    <t>Uredski mater.i ostali mater. rashodi</t>
  </si>
  <si>
    <t>Aktivnost A100003 Školska shema - mlijeko</t>
  </si>
  <si>
    <t>Aktivnost A100004 Školska shema - voće</t>
  </si>
  <si>
    <t>Predsjednik Školskog odbora:</t>
  </si>
  <si>
    <t>Mario Samarin</t>
  </si>
  <si>
    <r>
      <t xml:space="preserve"> II. REBALANS (</t>
    </r>
    <r>
      <rPr>
        <b/>
        <i/>
        <sz val="10"/>
        <color indexed="8"/>
        <rFont val="Arial"/>
        <family val="2"/>
      </rPr>
      <t>OŠ "LJUBO BABIĆ"</t>
    </r>
    <r>
      <rPr>
        <b/>
        <sz val="14"/>
        <color indexed="8"/>
        <rFont val="Arial"/>
        <family val="2"/>
      </rPr>
      <t xml:space="preserve">)  ZA 2017.                                                                                                                                              </t>
    </r>
  </si>
  <si>
    <t>II. REBALANS 2017.</t>
  </si>
  <si>
    <t>Tekući projekt T100031  Prsten potpore III-Pomoćnici u nastavi i stručni komunikacijski posrednici za učenike s teškoćama u razvoju</t>
  </si>
  <si>
    <t>Tekući projekt T100029  Prsten potpore II-Pomoćnici u nastavi i stručni komunikacijski posrednici za učenike s teškoćama u razvoju</t>
  </si>
  <si>
    <t>Tekući projekt T100008 Obljetnice škola</t>
  </si>
  <si>
    <t>Instrumenti, uređaji i strojevi</t>
  </si>
  <si>
    <t>U Jastrebarskom, 28.12.2017.</t>
  </si>
  <si>
    <t>Program 1005 Upravljanje imovinom</t>
  </si>
  <si>
    <t>Tekući projekt T100003 Zbrinjavanje otpadnog papira</t>
  </si>
  <si>
    <t>Ostale naknade građ. i kućan. iz proračuna</t>
  </si>
  <si>
    <t>Naknade građanima i kućanstvima iz EU sredstava</t>
  </si>
  <si>
    <t>II. Rebalans 
za 2017.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</si>
</sst>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0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MS Sans Serif"/>
      <family val="0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3999302387238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48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4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0" fontId="36" fillId="0" borderId="19" xfId="0" applyNumberFormat="1" applyFont="1" applyFill="1" applyBorder="1" applyAlignment="1" applyProtection="1">
      <alignment wrapText="1"/>
      <protection/>
    </xf>
    <xf numFmtId="0" fontId="34" fillId="0" borderId="19" xfId="0" applyFont="1" applyBorder="1" applyAlignment="1" quotePrefix="1">
      <alignment horizontal="left"/>
    </xf>
    <xf numFmtId="0" fontId="34" fillId="0" borderId="19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35" xfId="0" applyNumberFormat="1" applyFont="1" applyFill="1" applyBorder="1" applyAlignment="1">
      <alignment horizontal="right" vertical="top" wrapText="1"/>
    </xf>
    <xf numFmtId="1" fontId="22" fillId="49" borderId="3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50" borderId="0" xfId="0" applyNumberFormat="1" applyFont="1" applyFill="1" applyBorder="1" applyAlignment="1" applyProtection="1">
      <alignment horizontal="center"/>
      <protection/>
    </xf>
    <xf numFmtId="0" fontId="27" fillId="50" borderId="0" xfId="0" applyNumberFormat="1" applyFont="1" applyFill="1" applyBorder="1" applyAlignment="1" applyProtection="1">
      <alignment wrapText="1"/>
      <protection/>
    </xf>
    <xf numFmtId="0" fontId="25" fillId="51" borderId="0" xfId="0" applyNumberFormat="1" applyFont="1" applyFill="1" applyBorder="1" applyAlignment="1" applyProtection="1">
      <alignment horizontal="center"/>
      <protection/>
    </xf>
    <xf numFmtId="0" fontId="25" fillId="51" borderId="0" xfId="0" applyNumberFormat="1" applyFont="1" applyFill="1" applyBorder="1" applyAlignment="1" applyProtection="1">
      <alignment wrapText="1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0" fontId="27" fillId="52" borderId="0" xfId="0" applyNumberFormat="1" applyFont="1" applyFill="1" applyBorder="1" applyAlignment="1" applyProtection="1">
      <alignment horizontal="center"/>
      <protection/>
    </xf>
    <xf numFmtId="0" fontId="27" fillId="52" borderId="0" xfId="0" applyNumberFormat="1" applyFont="1" applyFill="1" applyBorder="1" applyAlignment="1" applyProtection="1">
      <alignment wrapText="1"/>
      <protection/>
    </xf>
    <xf numFmtId="0" fontId="27" fillId="52" borderId="0" xfId="0" applyNumberFormat="1" applyFont="1" applyFill="1" applyBorder="1" applyAlignment="1" applyProtection="1">
      <alignment horizontal="left" wrapText="1"/>
      <protection/>
    </xf>
    <xf numFmtId="3" fontId="27" fillId="50" borderId="0" xfId="0" applyNumberFormat="1" applyFont="1" applyFill="1" applyBorder="1" applyAlignment="1" applyProtection="1">
      <alignment horizontal="center"/>
      <protection/>
    </xf>
    <xf numFmtId="3" fontId="27" fillId="50" borderId="0" xfId="0" applyNumberFormat="1" applyFont="1" applyFill="1" applyBorder="1" applyAlignment="1" applyProtection="1">
      <alignment wrapText="1"/>
      <protection/>
    </xf>
    <xf numFmtId="3" fontId="27" fillId="52" borderId="0" xfId="0" applyNumberFormat="1" applyFont="1" applyFill="1" applyBorder="1" applyAlignment="1" applyProtection="1">
      <alignment horizontal="center"/>
      <protection/>
    </xf>
    <xf numFmtId="3" fontId="27" fillId="52" borderId="0" xfId="0" applyNumberFormat="1" applyFont="1" applyFill="1" applyBorder="1" applyAlignment="1" applyProtection="1">
      <alignment wrapText="1"/>
      <protection/>
    </xf>
    <xf numFmtId="3" fontId="25" fillId="51" borderId="0" xfId="0" applyNumberFormat="1" applyFont="1" applyFill="1" applyBorder="1" applyAlignment="1" applyProtection="1">
      <alignment horizontal="center"/>
      <protection/>
    </xf>
    <xf numFmtId="3" fontId="25" fillId="51" borderId="0" xfId="0" applyNumberFormat="1" applyFont="1" applyFill="1" applyBorder="1" applyAlignment="1" applyProtection="1">
      <alignment wrapText="1"/>
      <protection/>
    </xf>
    <xf numFmtId="0" fontId="27" fillId="24" borderId="0" xfId="0" applyNumberFormat="1" applyFont="1" applyFill="1" applyBorder="1" applyAlignment="1" applyProtection="1">
      <alignment horizontal="center"/>
      <protection/>
    </xf>
    <xf numFmtId="0" fontId="27" fillId="24" borderId="0" xfId="0" applyNumberFormat="1" applyFont="1" applyFill="1" applyBorder="1" applyAlignment="1" applyProtection="1">
      <alignment wrapText="1"/>
      <protection/>
    </xf>
    <xf numFmtId="0" fontId="22" fillId="0" borderId="37" xfId="0" applyFont="1" applyBorder="1" applyAlignment="1">
      <alignment vertical="center" wrapText="1"/>
    </xf>
    <xf numFmtId="1" fontId="21" fillId="51" borderId="35" xfId="0" applyNumberFormat="1" applyFont="1" applyFill="1" applyBorder="1" applyAlignment="1">
      <alignment horizontal="left" wrapText="1"/>
    </xf>
    <xf numFmtId="1" fontId="21" fillId="51" borderId="24" xfId="0" applyNumberFormat="1" applyFont="1" applyFill="1" applyBorder="1" applyAlignment="1">
      <alignment horizontal="left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5" fillId="53" borderId="0" xfId="0" applyNumberFormat="1" applyFont="1" applyFill="1" applyBorder="1" applyAlignment="1" applyProtection="1">
      <alignment horizontal="center"/>
      <protection/>
    </xf>
    <xf numFmtId="0" fontId="21" fillId="0" borderId="19" xfId="0" applyNumberFormat="1" applyFont="1" applyFill="1" applyBorder="1" applyAlignment="1" applyProtection="1">
      <alignment/>
      <protection/>
    </xf>
    <xf numFmtId="3" fontId="25" fillId="53" borderId="0" xfId="0" applyNumberFormat="1" applyFont="1" applyFill="1" applyBorder="1" applyAlignment="1" applyProtection="1">
      <alignment wrapText="1"/>
      <protection/>
    </xf>
    <xf numFmtId="0" fontId="25" fillId="53" borderId="0" xfId="0" applyNumberFormat="1" applyFont="1" applyFill="1" applyBorder="1" applyAlignment="1" applyProtection="1">
      <alignment wrapText="1"/>
      <protection/>
    </xf>
    <xf numFmtId="0" fontId="37" fillId="0" borderId="34" xfId="0" applyFont="1" applyBorder="1" applyAlignment="1">
      <alignment horizontal="left"/>
    </xf>
    <xf numFmtId="0" fontId="25" fillId="53" borderId="0" xfId="0" applyNumberFormat="1" applyFont="1" applyFill="1" applyBorder="1" applyAlignment="1" applyProtection="1">
      <alignment horizontal="center"/>
      <protection/>
    </xf>
    <xf numFmtId="0" fontId="27" fillId="54" borderId="0" xfId="0" applyNumberFormat="1" applyFont="1" applyFill="1" applyBorder="1" applyAlignment="1" applyProtection="1">
      <alignment horizontal="left"/>
      <protection/>
    </xf>
    <xf numFmtId="4" fontId="27" fillId="54" borderId="0" xfId="0" applyNumberFormat="1" applyFont="1" applyFill="1" applyBorder="1" applyAlignment="1" applyProtection="1">
      <alignment/>
      <protection/>
    </xf>
    <xf numFmtId="4" fontId="27" fillId="52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/>
      <protection/>
    </xf>
    <xf numFmtId="4" fontId="25" fillId="51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54" borderId="0" xfId="0" applyNumberFormat="1" applyFont="1" applyFill="1" applyBorder="1" applyAlignment="1" applyProtection="1">
      <alignment horizontal="right"/>
      <protection/>
    </xf>
    <xf numFmtId="4" fontId="27" fillId="52" borderId="0" xfId="0" applyNumberFormat="1" applyFont="1" applyFill="1" applyBorder="1" applyAlignment="1" applyProtection="1">
      <alignment horizontal="right"/>
      <protection/>
    </xf>
    <xf numFmtId="4" fontId="25" fillId="53" borderId="0" xfId="0" applyNumberFormat="1" applyFont="1" applyFill="1" applyBorder="1" applyAlignment="1" applyProtection="1">
      <alignment/>
      <protection/>
    </xf>
    <xf numFmtId="4" fontId="27" fillId="54" borderId="0" xfId="0" applyNumberFormat="1" applyFont="1" applyFill="1" applyBorder="1" applyAlignment="1" applyProtection="1">
      <alignment wrapText="1"/>
      <protection/>
    </xf>
    <xf numFmtId="4" fontId="27" fillId="53" borderId="0" xfId="0" applyNumberFormat="1" applyFont="1" applyFill="1" applyBorder="1" applyAlignment="1" applyProtection="1">
      <alignment/>
      <protection/>
    </xf>
    <xf numFmtId="4" fontId="27" fillId="55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7" fillId="24" borderId="0" xfId="0" applyNumberFormat="1" applyFont="1" applyFill="1" applyBorder="1" applyAlignment="1" applyProtection="1">
      <alignment/>
      <protection/>
    </xf>
    <xf numFmtId="4" fontId="27" fillId="54" borderId="0" xfId="0" applyNumberFormat="1" applyFont="1" applyFill="1" applyBorder="1" applyAlignment="1" applyProtection="1">
      <alignment vertical="top"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2" fillId="50" borderId="0" xfId="0" applyNumberFormat="1" applyFont="1" applyFill="1" applyBorder="1" applyAlignment="1" applyProtection="1">
      <alignment wrapText="1"/>
      <protection/>
    </xf>
    <xf numFmtId="0" fontId="21" fillId="51" borderId="0" xfId="0" applyNumberFormat="1" applyFont="1" applyFill="1" applyBorder="1" applyAlignment="1" applyProtection="1">
      <alignment wrapText="1"/>
      <protection/>
    </xf>
    <xf numFmtId="4" fontId="21" fillId="0" borderId="26" xfId="0" applyNumberFormat="1" applyFont="1" applyBorder="1" applyAlignment="1">
      <alignment/>
    </xf>
    <xf numFmtId="4" fontId="21" fillId="51" borderId="26" xfId="0" applyNumberFormat="1" applyFont="1" applyFill="1" applyBorder="1" applyAlignment="1">
      <alignment horizontal="right" wrapText="1"/>
    </xf>
    <xf numFmtId="4" fontId="21" fillId="0" borderId="38" xfId="0" applyNumberFormat="1" applyFont="1" applyBorder="1" applyAlignment="1">
      <alignment/>
    </xf>
    <xf numFmtId="4" fontId="21" fillId="0" borderId="26" xfId="0" applyNumberFormat="1" applyFont="1" applyBorder="1" applyAlignment="1">
      <alignment horizontal="right" wrapText="1"/>
    </xf>
    <xf numFmtId="4" fontId="21" fillId="0" borderId="27" xfId="0" applyNumberFormat="1" applyFont="1" applyBorder="1" applyAlignment="1">
      <alignment/>
    </xf>
    <xf numFmtId="4" fontId="21" fillId="51" borderId="39" xfId="0" applyNumberFormat="1" applyFont="1" applyFill="1" applyBorder="1" applyAlignment="1">
      <alignment horizontal="right" wrapText="1"/>
    </xf>
    <xf numFmtId="4" fontId="21" fillId="51" borderId="40" xfId="0" applyNumberFormat="1" applyFont="1" applyFill="1" applyBorder="1" applyAlignment="1">
      <alignment horizontal="right"/>
    </xf>
    <xf numFmtId="4" fontId="21" fillId="51" borderId="40" xfId="0" applyNumberFormat="1" applyFont="1" applyFill="1" applyBorder="1" applyAlignment="1">
      <alignment horizontal="right" wrapText="1"/>
    </xf>
    <xf numFmtId="4" fontId="21" fillId="51" borderId="41" xfId="0" applyNumberFormat="1" applyFont="1" applyFill="1" applyBorder="1" applyAlignment="1">
      <alignment horizontal="right" wrapText="1"/>
    </xf>
    <xf numFmtId="4" fontId="21" fillId="51" borderId="42" xfId="0" applyNumberFormat="1" applyFont="1" applyFill="1" applyBorder="1" applyAlignment="1">
      <alignment horizontal="right" wrapText="1"/>
    </xf>
    <xf numFmtId="4" fontId="21" fillId="0" borderId="25" xfId="0" applyNumberFormat="1" applyFont="1" applyBorder="1" applyAlignment="1">
      <alignment horizontal="right" wrapText="1"/>
    </xf>
    <xf numFmtId="4" fontId="21" fillId="0" borderId="26" xfId="0" applyNumberFormat="1" applyFont="1" applyBorder="1" applyAlignment="1">
      <alignment horizontal="right"/>
    </xf>
    <xf numFmtId="4" fontId="21" fillId="0" borderId="27" xfId="0" applyNumberFormat="1" applyFont="1" applyBorder="1" applyAlignment="1">
      <alignment horizontal="right" wrapText="1"/>
    </xf>
    <xf numFmtId="4" fontId="21" fillId="0" borderId="28" xfId="0" applyNumberFormat="1" applyFont="1" applyBorder="1" applyAlignment="1">
      <alignment horizontal="right" wrapText="1"/>
    </xf>
    <xf numFmtId="4" fontId="21" fillId="51" borderId="25" xfId="0" applyNumberFormat="1" applyFont="1" applyFill="1" applyBorder="1" applyAlignment="1">
      <alignment horizontal="right" wrapText="1"/>
    </xf>
    <xf numFmtId="4" fontId="21" fillId="51" borderId="26" xfId="0" applyNumberFormat="1" applyFont="1" applyFill="1" applyBorder="1" applyAlignment="1">
      <alignment horizontal="right"/>
    </xf>
    <xf numFmtId="4" fontId="21" fillId="51" borderId="27" xfId="0" applyNumberFormat="1" applyFont="1" applyFill="1" applyBorder="1" applyAlignment="1">
      <alignment horizontal="right" wrapText="1"/>
    </xf>
    <xf numFmtId="4" fontId="21" fillId="51" borderId="28" xfId="0" applyNumberFormat="1" applyFont="1" applyFill="1" applyBorder="1" applyAlignment="1">
      <alignment horizontal="right" wrapText="1"/>
    </xf>
    <xf numFmtId="4" fontId="21" fillId="0" borderId="25" xfId="0" applyNumberFormat="1" applyFont="1" applyBorder="1" applyAlignment="1">
      <alignment horizontal="right"/>
    </xf>
    <xf numFmtId="3" fontId="21" fillId="51" borderId="25" xfId="0" applyNumberFormat="1" applyFont="1" applyFill="1" applyBorder="1" applyAlignment="1">
      <alignment/>
    </xf>
    <xf numFmtId="3" fontId="21" fillId="51" borderId="26" xfId="0" applyNumberFormat="1" applyFont="1" applyFill="1" applyBorder="1" applyAlignment="1">
      <alignment/>
    </xf>
    <xf numFmtId="3" fontId="21" fillId="51" borderId="28" xfId="0" applyNumberFormat="1" applyFont="1" applyFill="1" applyBorder="1" applyAlignment="1">
      <alignment/>
    </xf>
    <xf numFmtId="4" fontId="21" fillId="51" borderId="27" xfId="0" applyNumberFormat="1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4" fontId="34" fillId="0" borderId="20" xfId="0" applyNumberFormat="1" applyFont="1" applyFill="1" applyBorder="1" applyAlignment="1" applyProtection="1">
      <alignment horizontal="right" wrapText="1"/>
      <protection/>
    </xf>
    <xf numFmtId="4" fontId="34" fillId="0" borderId="20" xfId="0" applyNumberFormat="1" applyFont="1" applyBorder="1" applyAlignment="1">
      <alignment horizontal="right"/>
    </xf>
    <xf numFmtId="4" fontId="34" fillId="0" borderId="34" xfId="0" applyNumberFormat="1" applyFont="1" applyBorder="1" applyAlignment="1">
      <alignment horizontal="right"/>
    </xf>
    <xf numFmtId="4" fontId="35" fillId="0" borderId="20" xfId="0" applyNumberFormat="1" applyFont="1" applyFill="1" applyBorder="1" applyAlignment="1" applyProtection="1">
      <alignment/>
      <protection/>
    </xf>
    <xf numFmtId="4" fontId="21" fillId="0" borderId="33" xfId="0" applyNumberFormat="1" applyFont="1" applyBorder="1" applyAlignment="1">
      <alignment/>
    </xf>
    <xf numFmtId="4" fontId="21" fillId="51" borderId="26" xfId="0" applyNumberFormat="1" applyFont="1" applyFill="1" applyBorder="1" applyAlignment="1">
      <alignment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40" fillId="0" borderId="0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 quotePrefix="1">
      <alignment horizontal="left" vertical="center"/>
    </xf>
    <xf numFmtId="0" fontId="65" fillId="0" borderId="0" xfId="0" applyFont="1" applyFill="1" applyBorder="1" applyAlignment="1" quotePrefix="1">
      <alignment horizontal="center" vertical="center"/>
    </xf>
    <xf numFmtId="1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left" vertical="top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 quotePrefix="1">
      <alignment horizontal="left" vertical="center" wrapText="1"/>
    </xf>
    <xf numFmtId="0" fontId="65" fillId="0" borderId="0" xfId="0" applyFont="1" applyBorder="1" applyAlignment="1" quotePrefix="1">
      <alignment horizontal="center" vertical="center" wrapText="1"/>
    </xf>
    <xf numFmtId="0" fontId="65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Border="1" applyAlignment="1">
      <alignment horizontal="right"/>
    </xf>
    <xf numFmtId="1" fontId="21" fillId="0" borderId="43" xfId="0" applyNumberFormat="1" applyFont="1" applyBorder="1" applyAlignment="1">
      <alignment horizontal="left" wrapText="1"/>
    </xf>
    <xf numFmtId="4" fontId="21" fillId="0" borderId="30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4" xfId="0" applyNumberFormat="1" applyFont="1" applyFill="1" applyBorder="1" applyAlignment="1" applyProtection="1" quotePrefix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0" borderId="34" xfId="0" applyNumberFormat="1" applyFont="1" applyFill="1" applyBorder="1" applyAlignment="1" applyProtection="1">
      <alignment horizontal="left" wrapText="1"/>
      <protection/>
    </xf>
    <xf numFmtId="0" fontId="34" fillId="0" borderId="34" xfId="0" applyNumberFormat="1" applyFont="1" applyFill="1" applyBorder="1" applyAlignment="1" applyProtection="1">
      <alignment horizontal="lef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4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 wrapText="1"/>
      <protection/>
    </xf>
    <xf numFmtId="4" fontId="22" fillId="0" borderId="38" xfId="0" applyNumberFormat="1" applyFont="1" applyBorder="1" applyAlignment="1">
      <alignment horizontal="center"/>
    </xf>
    <xf numFmtId="4" fontId="22" fillId="0" borderId="44" xfId="0" applyNumberFormat="1" applyFont="1" applyBorder="1" applyAlignment="1">
      <alignment horizontal="center"/>
    </xf>
    <xf numFmtId="4" fontId="22" fillId="0" borderId="45" xfId="0" applyNumberFormat="1" applyFont="1" applyBorder="1" applyAlignment="1">
      <alignment horizontal="center"/>
    </xf>
    <xf numFmtId="0" fontId="65" fillId="0" borderId="0" xfId="0" applyNumberFormat="1" applyFont="1" applyFill="1" applyBorder="1" applyAlignment="1" applyProtection="1" quotePrefix="1">
      <alignment horizontal="left" wrapText="1"/>
      <protection/>
    </xf>
    <xf numFmtId="0" fontId="65" fillId="0" borderId="0" xfId="0" applyNumberFormat="1" applyFont="1" applyFill="1" applyBorder="1" applyAlignment="1" applyProtection="1">
      <alignment wrapText="1"/>
      <protection/>
    </xf>
    <xf numFmtId="0" fontId="37" fillId="0" borderId="38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3" fontId="27" fillId="54" borderId="0" xfId="0" applyNumberFormat="1" applyFont="1" applyFill="1" applyBorder="1" applyAlignment="1" applyProtection="1">
      <alignment horizontal="left" wrapText="1"/>
      <protection/>
    </xf>
    <xf numFmtId="0" fontId="27" fillId="54" borderId="0" xfId="0" applyNumberFormat="1" applyFont="1" applyFill="1" applyBorder="1" applyAlignment="1" applyProtection="1">
      <alignment horizontal="left" vertical="top" wrapText="1"/>
      <protection/>
    </xf>
    <xf numFmtId="3" fontId="27" fillId="55" borderId="0" xfId="0" applyNumberFormat="1" applyFont="1" applyFill="1" applyBorder="1" applyAlignment="1" applyProtection="1">
      <alignment horizontal="left" wrapText="1"/>
      <protection/>
    </xf>
    <xf numFmtId="0" fontId="27" fillId="54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horizontal="left" vertical="top" wrapText="1"/>
      <protection/>
    </xf>
    <xf numFmtId="3" fontId="27" fillId="54" borderId="0" xfId="0" applyNumberFormat="1" applyFont="1" applyFill="1" applyBorder="1" applyAlignment="1" applyProtection="1">
      <alignment horizontal="left" vertical="top" wrapText="1"/>
      <protection/>
    </xf>
    <xf numFmtId="49" fontId="27" fillId="54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 horizontal="left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 2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L13" sqref="L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71" customWidth="1"/>
    <col min="5" max="5" width="44.7109375" style="3" customWidth="1"/>
    <col min="6" max="6" width="16.0039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95" t="s">
        <v>133</v>
      </c>
      <c r="B1" s="195"/>
      <c r="C1" s="195"/>
      <c r="D1" s="195"/>
      <c r="E1" s="195"/>
      <c r="F1" s="195"/>
      <c r="G1" s="195"/>
      <c r="H1" s="195"/>
    </row>
    <row r="2" spans="1:8" s="56" customFormat="1" ht="26.25" customHeight="1">
      <c r="A2" s="195" t="s">
        <v>35</v>
      </c>
      <c r="B2" s="195"/>
      <c r="C2" s="195"/>
      <c r="D2" s="195"/>
      <c r="E2" s="195"/>
      <c r="F2" s="195"/>
      <c r="G2" s="206"/>
      <c r="H2" s="206"/>
    </row>
    <row r="3" spans="1:8" ht="25.5" customHeight="1">
      <c r="A3" s="195"/>
      <c r="B3" s="195"/>
      <c r="C3" s="195"/>
      <c r="D3" s="195"/>
      <c r="E3" s="195"/>
      <c r="F3" s="195"/>
      <c r="G3" s="195"/>
      <c r="H3" s="197"/>
    </row>
    <row r="4" spans="1:5" ht="15.75" customHeight="1">
      <c r="A4" s="57"/>
      <c r="B4" s="58"/>
      <c r="C4" s="58"/>
      <c r="D4" s="58"/>
      <c r="E4" s="58"/>
    </row>
    <row r="5" spans="1:9" ht="27.75" customHeight="1">
      <c r="A5" s="59"/>
      <c r="B5" s="60"/>
      <c r="C5" s="60"/>
      <c r="D5" s="61"/>
      <c r="E5" s="62"/>
      <c r="F5" s="63" t="s">
        <v>144</v>
      </c>
      <c r="G5" s="63" t="s">
        <v>126</v>
      </c>
      <c r="H5" s="64" t="s">
        <v>127</v>
      </c>
      <c r="I5" s="65"/>
    </row>
    <row r="6" spans="1:9" ht="27.75" customHeight="1">
      <c r="A6" s="200" t="s">
        <v>36</v>
      </c>
      <c r="B6" s="199"/>
      <c r="C6" s="199"/>
      <c r="D6" s="199"/>
      <c r="E6" s="205"/>
      <c r="F6" s="149">
        <v>18341117.16</v>
      </c>
      <c r="G6" s="149">
        <v>0</v>
      </c>
      <c r="H6" s="149">
        <v>0</v>
      </c>
      <c r="I6" s="79"/>
    </row>
    <row r="7" spans="1:8" ht="22.5" customHeight="1">
      <c r="A7" s="200" t="s">
        <v>0</v>
      </c>
      <c r="B7" s="199"/>
      <c r="C7" s="199"/>
      <c r="D7" s="199"/>
      <c r="E7" s="205"/>
      <c r="F7" s="150">
        <v>18273117.16</v>
      </c>
      <c r="G7" s="150">
        <v>0</v>
      </c>
      <c r="H7" s="150">
        <v>0</v>
      </c>
    </row>
    <row r="8" spans="1:8" ht="22.5" customHeight="1">
      <c r="A8" s="207" t="s">
        <v>1</v>
      </c>
      <c r="B8" s="205"/>
      <c r="C8" s="205"/>
      <c r="D8" s="205"/>
      <c r="E8" s="205"/>
      <c r="F8" s="150">
        <v>68000</v>
      </c>
      <c r="G8" s="150">
        <v>0</v>
      </c>
      <c r="H8" s="150">
        <v>0</v>
      </c>
    </row>
    <row r="9" spans="1:8" ht="22.5" customHeight="1">
      <c r="A9" s="104" t="s">
        <v>37</v>
      </c>
      <c r="B9" s="101"/>
      <c r="C9" s="101"/>
      <c r="D9" s="101"/>
      <c r="E9" s="101"/>
      <c r="F9" s="150">
        <v>18341117.16</v>
      </c>
      <c r="G9" s="150">
        <v>0</v>
      </c>
      <c r="H9" s="150">
        <v>0</v>
      </c>
    </row>
    <row r="10" spans="1:8" ht="22.5" customHeight="1">
      <c r="A10" s="198" t="s">
        <v>2</v>
      </c>
      <c r="B10" s="199"/>
      <c r="C10" s="199"/>
      <c r="D10" s="199"/>
      <c r="E10" s="208"/>
      <c r="F10" s="149">
        <v>17944385.95</v>
      </c>
      <c r="G10" s="149">
        <v>0</v>
      </c>
      <c r="H10" s="149">
        <v>0</v>
      </c>
    </row>
    <row r="11" spans="1:8" ht="22.5" customHeight="1">
      <c r="A11" s="207" t="s">
        <v>3</v>
      </c>
      <c r="B11" s="205"/>
      <c r="C11" s="205"/>
      <c r="D11" s="205"/>
      <c r="E11" s="205"/>
      <c r="F11" s="149">
        <v>396731.21</v>
      </c>
      <c r="G11" s="149">
        <v>0</v>
      </c>
      <c r="H11" s="149">
        <v>0</v>
      </c>
    </row>
    <row r="12" spans="1:8" ht="22.5" customHeight="1">
      <c r="A12" s="198" t="s">
        <v>4</v>
      </c>
      <c r="B12" s="199"/>
      <c r="C12" s="199"/>
      <c r="D12" s="199"/>
      <c r="E12" s="199"/>
      <c r="F12" s="149">
        <f>+F6-F9</f>
        <v>0</v>
      </c>
      <c r="G12" s="149">
        <f>+G6-G9</f>
        <v>0</v>
      </c>
      <c r="H12" s="149">
        <f>+H6-H9</f>
        <v>0</v>
      </c>
    </row>
    <row r="13" spans="1:8" ht="25.5" customHeight="1">
      <c r="A13" s="195"/>
      <c r="B13" s="196"/>
      <c r="C13" s="196"/>
      <c r="D13" s="196"/>
      <c r="E13" s="196"/>
      <c r="F13" s="197"/>
      <c r="G13" s="197"/>
      <c r="H13" s="197"/>
    </row>
    <row r="14" spans="1:8" ht="27.75" customHeight="1">
      <c r="A14" s="59"/>
      <c r="B14" s="60"/>
      <c r="C14" s="60"/>
      <c r="D14" s="61"/>
      <c r="E14" s="62"/>
      <c r="F14" s="63" t="s">
        <v>144</v>
      </c>
      <c r="G14" s="63" t="s">
        <v>126</v>
      </c>
      <c r="H14" s="64" t="s">
        <v>127</v>
      </c>
    </row>
    <row r="15" spans="1:8" ht="22.5" customHeight="1">
      <c r="A15" s="201" t="s">
        <v>5</v>
      </c>
      <c r="B15" s="202"/>
      <c r="C15" s="202"/>
      <c r="D15" s="202"/>
      <c r="E15" s="203"/>
      <c r="F15" s="151">
        <v>0</v>
      </c>
      <c r="G15" s="151">
        <v>0</v>
      </c>
      <c r="H15" s="149">
        <v>0</v>
      </c>
    </row>
    <row r="16" spans="1:8" s="52" customFormat="1" ht="25.5" customHeight="1">
      <c r="A16" s="204"/>
      <c r="B16" s="196"/>
      <c r="C16" s="196"/>
      <c r="D16" s="196"/>
      <c r="E16" s="196"/>
      <c r="F16" s="197"/>
      <c r="G16" s="197"/>
      <c r="H16" s="197"/>
    </row>
    <row r="17" spans="1:8" s="52" customFormat="1" ht="27.75" customHeight="1">
      <c r="A17" s="59"/>
      <c r="B17" s="60"/>
      <c r="C17" s="60"/>
      <c r="D17" s="61"/>
      <c r="E17" s="62"/>
      <c r="F17" s="63" t="s">
        <v>144</v>
      </c>
      <c r="G17" s="63" t="s">
        <v>126</v>
      </c>
      <c r="H17" s="64" t="s">
        <v>127</v>
      </c>
    </row>
    <row r="18" spans="1:8" s="52" customFormat="1" ht="22.5" customHeight="1">
      <c r="A18" s="200" t="s">
        <v>6</v>
      </c>
      <c r="B18" s="199"/>
      <c r="C18" s="199"/>
      <c r="D18" s="199"/>
      <c r="E18" s="199"/>
      <c r="F18" s="150"/>
      <c r="G18" s="150"/>
      <c r="H18" s="150"/>
    </row>
    <row r="19" spans="1:8" s="52" customFormat="1" ht="22.5" customHeight="1">
      <c r="A19" s="200" t="s">
        <v>7</v>
      </c>
      <c r="B19" s="199"/>
      <c r="C19" s="199"/>
      <c r="D19" s="199"/>
      <c r="E19" s="199"/>
      <c r="F19" s="150"/>
      <c r="G19" s="150"/>
      <c r="H19" s="150"/>
    </row>
    <row r="20" spans="1:8" s="52" customFormat="1" ht="22.5" customHeight="1">
      <c r="A20" s="198" t="s">
        <v>8</v>
      </c>
      <c r="B20" s="199"/>
      <c r="C20" s="199"/>
      <c r="D20" s="199"/>
      <c r="E20" s="199"/>
      <c r="F20" s="150"/>
      <c r="G20" s="150"/>
      <c r="H20" s="150"/>
    </row>
    <row r="21" spans="1:8" s="52" customFormat="1" ht="15" customHeight="1">
      <c r="A21" s="67"/>
      <c r="B21" s="68"/>
      <c r="C21" s="66"/>
      <c r="D21" s="69"/>
      <c r="E21" s="68"/>
      <c r="F21" s="152"/>
      <c r="G21" s="152"/>
      <c r="H21" s="152"/>
    </row>
    <row r="22" spans="1:8" s="52" customFormat="1" ht="22.5" customHeight="1">
      <c r="A22" s="198" t="s">
        <v>9</v>
      </c>
      <c r="B22" s="199"/>
      <c r="C22" s="199"/>
      <c r="D22" s="199"/>
      <c r="E22" s="199"/>
      <c r="F22" s="150">
        <f>SUM(F12,F15,F20)</f>
        <v>0</v>
      </c>
      <c r="G22" s="150">
        <f>SUM(G12,G15,G20)</f>
        <v>0</v>
      </c>
      <c r="H22" s="150">
        <f>SUM(H12,H15,H20)</f>
        <v>0</v>
      </c>
    </row>
    <row r="23" spans="1:5" s="52" customFormat="1" ht="18" customHeight="1">
      <c r="A23" s="70"/>
      <c r="B23" s="58"/>
      <c r="C23" s="58"/>
      <c r="D23" s="58"/>
      <c r="E23" s="58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"/>
  <sheetViews>
    <sheetView zoomScalePageLayoutView="0" workbookViewId="0" topLeftCell="A4">
      <selection activeCell="C6" sqref="C6"/>
    </sheetView>
  </sheetViews>
  <sheetFormatPr defaultColWidth="11.421875" defaultRowHeight="12.75"/>
  <cols>
    <col min="1" max="1" width="16.00390625" style="26" customWidth="1"/>
    <col min="2" max="4" width="17.57421875" style="26" customWidth="1"/>
    <col min="5" max="5" width="17.57421875" style="5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95" t="s">
        <v>10</v>
      </c>
      <c r="B1" s="195"/>
      <c r="C1" s="195"/>
      <c r="D1" s="195"/>
      <c r="E1" s="195"/>
      <c r="F1" s="195"/>
      <c r="G1" s="195"/>
      <c r="H1" s="195"/>
      <c r="I1" s="195"/>
    </row>
    <row r="2" spans="1:9" s="1" customFormat="1" ht="13.5" thickBot="1">
      <c r="A2" s="10"/>
      <c r="I2" s="11" t="s">
        <v>11</v>
      </c>
    </row>
    <row r="3" spans="1:9" s="1" customFormat="1" ht="26.25" thickBot="1">
      <c r="A3" s="77" t="s">
        <v>12</v>
      </c>
      <c r="B3" s="214" t="s">
        <v>75</v>
      </c>
      <c r="C3" s="215"/>
      <c r="D3" s="216"/>
      <c r="E3" s="216"/>
      <c r="F3" s="216"/>
      <c r="G3" s="216"/>
      <c r="H3" s="216"/>
      <c r="I3" s="217"/>
    </row>
    <row r="4" spans="1:9" s="1" customFormat="1" ht="57" thickBot="1">
      <c r="A4" s="78" t="s">
        <v>13</v>
      </c>
      <c r="B4" s="12" t="s">
        <v>66</v>
      </c>
      <c r="C4" s="96" t="s">
        <v>95</v>
      </c>
      <c r="D4" s="13" t="s">
        <v>14</v>
      </c>
      <c r="E4" s="13" t="s">
        <v>15</v>
      </c>
      <c r="F4" s="13" t="s">
        <v>96</v>
      </c>
      <c r="G4" s="76" t="s">
        <v>117</v>
      </c>
      <c r="H4" s="13" t="s">
        <v>118</v>
      </c>
      <c r="I4" s="14" t="s">
        <v>16</v>
      </c>
    </row>
    <row r="5" spans="1:9" s="1" customFormat="1" ht="12.75">
      <c r="A5" s="97">
        <v>636</v>
      </c>
      <c r="B5" s="130"/>
      <c r="C5" s="130">
        <v>14631654</v>
      </c>
      <c r="D5" s="131"/>
      <c r="E5" s="132"/>
      <c r="F5" s="132">
        <v>549780</v>
      </c>
      <c r="G5" s="132"/>
      <c r="H5" s="133"/>
      <c r="I5" s="134"/>
    </row>
    <row r="6" spans="1:9" s="1" customFormat="1" ht="12.75">
      <c r="A6" s="15">
        <v>6361</v>
      </c>
      <c r="B6" s="135"/>
      <c r="C6" s="135">
        <v>14601654</v>
      </c>
      <c r="D6" s="136"/>
      <c r="E6" s="128"/>
      <c r="F6" s="128">
        <v>549780</v>
      </c>
      <c r="G6" s="128"/>
      <c r="H6" s="137"/>
      <c r="I6" s="138"/>
    </row>
    <row r="7" spans="1:9" s="1" customFormat="1" ht="12.75">
      <c r="A7" s="15">
        <v>6362</v>
      </c>
      <c r="B7" s="135"/>
      <c r="C7" s="135">
        <v>30000</v>
      </c>
      <c r="D7" s="136"/>
      <c r="E7" s="128"/>
      <c r="F7" s="128"/>
      <c r="G7" s="128"/>
      <c r="H7" s="137"/>
      <c r="I7" s="138"/>
    </row>
    <row r="8" spans="1:9" s="1" customFormat="1" ht="12.75">
      <c r="A8" s="98">
        <v>652</v>
      </c>
      <c r="B8" s="139"/>
      <c r="C8" s="139"/>
      <c r="D8" s="140"/>
      <c r="E8" s="126">
        <v>1033417.98</v>
      </c>
      <c r="F8" s="126"/>
      <c r="G8" s="126"/>
      <c r="H8" s="141"/>
      <c r="I8" s="142"/>
    </row>
    <row r="9" spans="1:9" s="1" customFormat="1" ht="12.75">
      <c r="A9" s="15">
        <v>6526</v>
      </c>
      <c r="B9" s="135"/>
      <c r="C9" s="135"/>
      <c r="D9" s="136"/>
      <c r="E9" s="128">
        <v>1033417.98</v>
      </c>
      <c r="F9" s="128"/>
      <c r="G9" s="128"/>
      <c r="H9" s="137"/>
      <c r="I9" s="138"/>
    </row>
    <row r="10" spans="1:9" s="1" customFormat="1" ht="12.75">
      <c r="A10" s="98">
        <v>615</v>
      </c>
      <c r="B10" s="139"/>
      <c r="C10" s="139"/>
      <c r="D10" s="140">
        <v>199481.93</v>
      </c>
      <c r="E10" s="126"/>
      <c r="F10" s="126"/>
      <c r="G10" s="126"/>
      <c r="H10" s="141"/>
      <c r="I10" s="142"/>
    </row>
    <row r="11" spans="1:9" s="1" customFormat="1" ht="12.75">
      <c r="A11" s="15">
        <v>6615</v>
      </c>
      <c r="B11" s="16"/>
      <c r="C11" s="16"/>
      <c r="D11" s="125">
        <v>199481.93</v>
      </c>
      <c r="E11" s="17"/>
      <c r="F11" s="17"/>
      <c r="G11" s="17"/>
      <c r="H11" s="18"/>
      <c r="I11" s="19"/>
    </row>
    <row r="12" spans="1:9" s="1" customFormat="1" ht="12.75">
      <c r="A12" s="98">
        <v>671</v>
      </c>
      <c r="B12" s="139">
        <v>1812301.23</v>
      </c>
      <c r="C12" s="139"/>
      <c r="D12" s="139"/>
      <c r="E12" s="139"/>
      <c r="F12" s="139"/>
      <c r="G12" s="139"/>
      <c r="H12" s="139"/>
      <c r="I12" s="139"/>
    </row>
    <row r="13" spans="1:9" s="1" customFormat="1" ht="12.75">
      <c r="A13" s="15">
        <v>6711</v>
      </c>
      <c r="B13" s="143">
        <v>1515370.02</v>
      </c>
      <c r="C13" s="143"/>
      <c r="D13" s="143"/>
      <c r="E13" s="143"/>
      <c r="F13" s="143"/>
      <c r="G13" s="143"/>
      <c r="H13" s="143"/>
      <c r="I13" s="143"/>
    </row>
    <row r="14" spans="1:9" s="1" customFormat="1" ht="12.75">
      <c r="A14" s="15">
        <v>6712</v>
      </c>
      <c r="B14" s="143">
        <v>296931.21</v>
      </c>
      <c r="C14" s="143"/>
      <c r="D14" s="143"/>
      <c r="E14" s="143"/>
      <c r="F14" s="143"/>
      <c r="G14" s="143"/>
      <c r="H14" s="192"/>
      <c r="I14" s="192"/>
    </row>
    <row r="15" spans="1:9" s="1" customFormat="1" ht="12.75">
      <c r="A15" s="98">
        <v>663</v>
      </c>
      <c r="B15" s="144"/>
      <c r="C15" s="144"/>
      <c r="D15" s="145"/>
      <c r="E15" s="145"/>
      <c r="F15" s="145"/>
      <c r="G15" s="145"/>
      <c r="H15" s="147">
        <v>18165</v>
      </c>
      <c r="I15" s="146"/>
    </row>
    <row r="16" spans="1:9" s="1" customFormat="1" ht="12.75">
      <c r="A16" s="15">
        <v>6631</v>
      </c>
      <c r="B16" s="16"/>
      <c r="C16" s="16"/>
      <c r="D16" s="17"/>
      <c r="E16" s="17"/>
      <c r="F16" s="17"/>
      <c r="G16" s="17"/>
      <c r="H16" s="129">
        <v>15165</v>
      </c>
      <c r="I16" s="19"/>
    </row>
    <row r="17" spans="1:9" s="1" customFormat="1" ht="12.75">
      <c r="A17" s="15">
        <v>6632</v>
      </c>
      <c r="B17" s="16"/>
      <c r="C17" s="16"/>
      <c r="D17" s="17"/>
      <c r="E17" s="17"/>
      <c r="F17" s="17"/>
      <c r="G17" s="17"/>
      <c r="H17" s="129">
        <v>3000</v>
      </c>
      <c r="I17" s="19"/>
    </row>
    <row r="18" spans="1:9" s="1" customFormat="1" ht="12.75">
      <c r="A18" s="98">
        <v>634</v>
      </c>
      <c r="B18" s="144"/>
      <c r="C18" s="144"/>
      <c r="D18" s="145"/>
      <c r="E18" s="145"/>
      <c r="F18" s="145"/>
      <c r="G18" s="145"/>
      <c r="H18" s="147">
        <v>28300</v>
      </c>
      <c r="I18" s="146"/>
    </row>
    <row r="19" spans="1:9" s="1" customFormat="1" ht="12.75">
      <c r="A19" s="15">
        <v>6341</v>
      </c>
      <c r="B19" s="16"/>
      <c r="C19" s="16"/>
      <c r="D19" s="17"/>
      <c r="E19" s="17"/>
      <c r="F19" s="17"/>
      <c r="G19" s="17"/>
      <c r="H19" s="129">
        <v>28300</v>
      </c>
      <c r="I19" s="19"/>
    </row>
    <row r="20" spans="1:9" s="1" customFormat="1" ht="12.75">
      <c r="A20" s="98">
        <v>641</v>
      </c>
      <c r="B20" s="144"/>
      <c r="C20" s="144"/>
      <c r="D20" s="145"/>
      <c r="E20" s="154">
        <v>17.02</v>
      </c>
      <c r="F20" s="145"/>
      <c r="G20" s="145"/>
      <c r="H20" s="147"/>
      <c r="I20" s="146"/>
    </row>
    <row r="21" spans="1:9" s="1" customFormat="1" ht="12.75">
      <c r="A21" s="15">
        <v>6413</v>
      </c>
      <c r="B21" s="16"/>
      <c r="C21" s="16"/>
      <c r="D21" s="17"/>
      <c r="E21" s="125">
        <v>17.02</v>
      </c>
      <c r="F21" s="17"/>
      <c r="G21" s="17"/>
      <c r="H21" s="129"/>
      <c r="I21" s="19"/>
    </row>
    <row r="22" spans="1:9" s="1" customFormat="1" ht="12.75">
      <c r="A22" s="15">
        <v>7111</v>
      </c>
      <c r="B22" s="16"/>
      <c r="C22" s="16"/>
      <c r="D22" s="125">
        <v>60000</v>
      </c>
      <c r="E22" s="17"/>
      <c r="F22" s="17"/>
      <c r="G22" s="17"/>
      <c r="H22" s="18"/>
      <c r="I22" s="19"/>
    </row>
    <row r="23" spans="1:9" s="1" customFormat="1" ht="14.25" customHeight="1" thickBot="1">
      <c r="A23" s="193">
        <v>7231</v>
      </c>
      <c r="B23" s="20"/>
      <c r="C23" s="20"/>
      <c r="D23" s="194">
        <v>8000</v>
      </c>
      <c r="E23" s="21"/>
      <c r="F23" s="21"/>
      <c r="G23" s="21"/>
      <c r="H23" s="22"/>
      <c r="I23" s="23"/>
    </row>
    <row r="24" spans="1:9" s="1" customFormat="1" ht="28.5" customHeight="1" thickBot="1">
      <c r="A24" s="24" t="s">
        <v>17</v>
      </c>
      <c r="B24" s="127">
        <f aca="true" t="shared" si="0" ref="B24:I24">B5+B8+B10+B12+B15+B18+B20</f>
        <v>1812301.23</v>
      </c>
      <c r="C24" s="127">
        <f t="shared" si="0"/>
        <v>14631654</v>
      </c>
      <c r="D24" s="127">
        <v>267481.93</v>
      </c>
      <c r="E24" s="127">
        <f t="shared" si="0"/>
        <v>1033435</v>
      </c>
      <c r="F24" s="127">
        <f t="shared" si="0"/>
        <v>549780</v>
      </c>
      <c r="G24" s="127">
        <f t="shared" si="0"/>
        <v>0</v>
      </c>
      <c r="H24" s="127">
        <f t="shared" si="0"/>
        <v>46465</v>
      </c>
      <c r="I24" s="153">
        <f t="shared" si="0"/>
        <v>0</v>
      </c>
    </row>
    <row r="25" spans="1:9" ht="39" thickBot="1">
      <c r="A25" s="24" t="s">
        <v>82</v>
      </c>
      <c r="B25" s="209">
        <f>SUM(B24+C24+D24+E24+F24+G24+H24+I24)</f>
        <v>18341117.16</v>
      </c>
      <c r="C25" s="210"/>
      <c r="D25" s="210"/>
      <c r="E25" s="210"/>
      <c r="F25" s="210"/>
      <c r="G25" s="210"/>
      <c r="H25" s="210"/>
      <c r="I25" s="211"/>
    </row>
    <row r="26" spans="1:9" ht="24" customHeight="1">
      <c r="A26" s="7"/>
      <c r="B26" s="99"/>
      <c r="C26" s="7"/>
      <c r="D26" s="7"/>
      <c r="E26" s="8"/>
      <c r="F26" s="25"/>
      <c r="I26" s="176"/>
    </row>
    <row r="27" spans="1:9" ht="12.75">
      <c r="A27" s="169"/>
      <c r="C27" s="169"/>
      <c r="D27" s="169"/>
      <c r="E27" s="169"/>
      <c r="F27" s="169"/>
      <c r="G27" s="169"/>
      <c r="H27" s="169"/>
      <c r="I27" s="169"/>
    </row>
    <row r="28" spans="1:9" ht="12.75">
      <c r="A28" s="177"/>
      <c r="B28" s="170"/>
      <c r="C28" s="170"/>
      <c r="D28" s="170"/>
      <c r="E28" s="170"/>
      <c r="F28" s="170"/>
      <c r="G28" s="178"/>
      <c r="H28" s="170"/>
      <c r="I28" s="170"/>
    </row>
    <row r="29" spans="1:9" ht="12.75">
      <c r="A29" s="177"/>
      <c r="B29" s="179"/>
      <c r="C29" s="179"/>
      <c r="D29" s="179"/>
      <c r="E29" s="179"/>
      <c r="F29" s="179"/>
      <c r="G29" s="180"/>
      <c r="H29" s="180"/>
      <c r="I29" s="180"/>
    </row>
    <row r="30" spans="1:9" ht="12.75">
      <c r="A30" s="177"/>
      <c r="B30" s="179"/>
      <c r="C30" s="179"/>
      <c r="D30" s="179"/>
      <c r="E30" s="179"/>
      <c r="F30" s="179"/>
      <c r="G30" s="180"/>
      <c r="H30" s="180"/>
      <c r="I30" s="180"/>
    </row>
    <row r="31" spans="1:9" ht="12.75">
      <c r="A31" s="177"/>
      <c r="B31" s="179"/>
      <c r="C31" s="179"/>
      <c r="D31" s="179"/>
      <c r="E31" s="179"/>
      <c r="F31" s="179"/>
      <c r="G31" s="181"/>
      <c r="H31" s="181"/>
      <c r="I31" s="181"/>
    </row>
    <row r="32" spans="1:9" ht="12.75">
      <c r="A32" s="177"/>
      <c r="B32" s="179"/>
      <c r="C32" s="179"/>
      <c r="D32" s="179"/>
      <c r="E32" s="179"/>
      <c r="F32" s="179"/>
      <c r="G32" s="181"/>
      <c r="H32" s="181"/>
      <c r="I32" s="181"/>
    </row>
    <row r="33" spans="1:9" ht="12.75">
      <c r="A33" s="177"/>
      <c r="B33" s="179"/>
      <c r="C33" s="179"/>
      <c r="D33" s="179"/>
      <c r="E33" s="179"/>
      <c r="F33" s="179"/>
      <c r="G33" s="181"/>
      <c r="H33" s="181"/>
      <c r="I33" s="181"/>
    </row>
    <row r="34" spans="1:9" ht="12.75">
      <c r="A34" s="177"/>
      <c r="B34" s="181"/>
      <c r="C34" s="181"/>
      <c r="D34" s="181"/>
      <c r="E34" s="181"/>
      <c r="F34" s="181"/>
      <c r="G34" s="181"/>
      <c r="H34" s="181"/>
      <c r="I34" s="181"/>
    </row>
    <row r="35" spans="1:9" ht="12.75">
      <c r="A35" s="177"/>
      <c r="B35" s="181"/>
      <c r="C35" s="181"/>
      <c r="D35" s="181"/>
      <c r="E35" s="181"/>
      <c r="F35" s="181"/>
      <c r="G35" s="181"/>
      <c r="H35" s="181"/>
      <c r="I35" s="181"/>
    </row>
    <row r="36" spans="1:9" ht="12.75">
      <c r="A36" s="165"/>
      <c r="B36" s="181"/>
      <c r="C36" s="181"/>
      <c r="D36" s="181"/>
      <c r="E36" s="181"/>
      <c r="F36" s="181"/>
      <c r="G36" s="181"/>
      <c r="H36" s="181"/>
      <c r="I36" s="181"/>
    </row>
    <row r="37" spans="1:9" ht="12.75">
      <c r="A37" s="165"/>
      <c r="B37" s="181"/>
      <c r="C37" s="181"/>
      <c r="D37" s="181"/>
      <c r="E37" s="181"/>
      <c r="F37" s="181"/>
      <c r="G37" s="181"/>
      <c r="H37" s="181"/>
      <c r="I37" s="181"/>
    </row>
    <row r="38" spans="1:9" s="1" customFormat="1" ht="30" customHeight="1">
      <c r="A38" s="165"/>
      <c r="B38" s="181"/>
      <c r="C38" s="181"/>
      <c r="D38" s="181"/>
      <c r="E38" s="181"/>
      <c r="F38" s="181"/>
      <c r="G38" s="181"/>
      <c r="H38" s="181"/>
      <c r="I38" s="181"/>
    </row>
    <row r="39" spans="1:9" s="1" customFormat="1" ht="28.5" customHeight="1">
      <c r="A39" s="165"/>
      <c r="B39" s="181"/>
      <c r="C39" s="181"/>
      <c r="D39" s="181"/>
      <c r="E39" s="181"/>
      <c r="F39" s="181"/>
      <c r="G39" s="181"/>
      <c r="H39" s="181"/>
      <c r="I39" s="181"/>
    </row>
    <row r="40" spans="1:9" ht="12.75">
      <c r="A40" s="165"/>
      <c r="B40" s="167"/>
      <c r="C40" s="167"/>
      <c r="D40" s="167"/>
      <c r="E40" s="167"/>
      <c r="F40" s="167"/>
      <c r="G40" s="167"/>
      <c r="H40" s="167"/>
      <c r="I40" s="167"/>
    </row>
    <row r="41" spans="1:9" ht="12.75">
      <c r="A41" s="168"/>
      <c r="B41" s="168"/>
      <c r="C41" s="168"/>
      <c r="D41" s="168"/>
      <c r="E41" s="169"/>
      <c r="F41" s="170"/>
      <c r="G41" s="171"/>
      <c r="H41" s="171"/>
      <c r="I41" s="171"/>
    </row>
    <row r="42" spans="1:9" ht="12.75">
      <c r="A42" s="182"/>
      <c r="B42" s="169"/>
      <c r="C42" s="169"/>
      <c r="D42" s="169"/>
      <c r="E42" s="169"/>
      <c r="F42" s="169"/>
      <c r="G42" s="169"/>
      <c r="H42" s="169"/>
      <c r="I42" s="169"/>
    </row>
    <row r="43" spans="1:9" ht="12.75">
      <c r="A43" s="177"/>
      <c r="B43" s="170"/>
      <c r="C43" s="170"/>
      <c r="D43" s="170"/>
      <c r="E43" s="170"/>
      <c r="F43" s="170"/>
      <c r="G43" s="178"/>
      <c r="H43" s="170"/>
      <c r="I43" s="170"/>
    </row>
    <row r="44" spans="1:9" ht="12.75">
      <c r="A44" s="177"/>
      <c r="B44" s="183"/>
      <c r="C44" s="183"/>
      <c r="D44" s="166"/>
      <c r="E44" s="166"/>
      <c r="F44" s="183"/>
      <c r="G44" s="183"/>
      <c r="H44" s="183"/>
      <c r="I44" s="183"/>
    </row>
    <row r="45" spans="1:9" ht="12.75">
      <c r="A45" s="177"/>
      <c r="B45" s="166"/>
      <c r="C45" s="166"/>
      <c r="D45" s="166"/>
      <c r="E45" s="166"/>
      <c r="F45" s="166"/>
      <c r="G45" s="166"/>
      <c r="H45" s="166"/>
      <c r="I45" s="166"/>
    </row>
    <row r="46" spans="1:9" ht="12.75">
      <c r="A46" s="177"/>
      <c r="B46" s="166"/>
      <c r="C46" s="166"/>
      <c r="D46" s="166"/>
      <c r="E46" s="166"/>
      <c r="F46" s="166"/>
      <c r="G46" s="166"/>
      <c r="H46" s="166"/>
      <c r="I46" s="166"/>
    </row>
    <row r="47" spans="1:9" ht="12.75">
      <c r="A47" s="177"/>
      <c r="B47" s="166"/>
      <c r="C47" s="166"/>
      <c r="D47" s="166"/>
      <c r="E47" s="166"/>
      <c r="F47" s="166"/>
      <c r="G47" s="166"/>
      <c r="H47" s="166"/>
      <c r="I47" s="166"/>
    </row>
    <row r="48" spans="1:9" ht="13.5" customHeight="1">
      <c r="A48" s="177"/>
      <c r="B48" s="166"/>
      <c r="C48" s="166"/>
      <c r="D48" s="166"/>
      <c r="E48" s="166"/>
      <c r="F48" s="166"/>
      <c r="G48" s="166"/>
      <c r="H48" s="166"/>
      <c r="I48" s="166"/>
    </row>
    <row r="49" spans="1:9" ht="13.5" customHeight="1">
      <c r="A49" s="177"/>
      <c r="B49" s="166"/>
      <c r="C49" s="166"/>
      <c r="D49" s="166"/>
      <c r="E49" s="166"/>
      <c r="F49" s="166"/>
      <c r="G49" s="166"/>
      <c r="H49" s="166"/>
      <c r="I49" s="166"/>
    </row>
    <row r="50" spans="1:9" ht="13.5" customHeight="1">
      <c r="A50" s="184"/>
      <c r="B50" s="166"/>
      <c r="C50" s="166"/>
      <c r="D50" s="166"/>
      <c r="E50" s="166"/>
      <c r="F50" s="166"/>
      <c r="G50" s="166"/>
      <c r="H50" s="166"/>
      <c r="I50" s="166"/>
    </row>
    <row r="51" spans="1:9" ht="12.75">
      <c r="A51" s="165"/>
      <c r="B51" s="166"/>
      <c r="C51" s="166"/>
      <c r="D51" s="166"/>
      <c r="E51" s="166"/>
      <c r="F51" s="166"/>
      <c r="G51" s="166"/>
      <c r="H51" s="166"/>
      <c r="I51" s="166"/>
    </row>
    <row r="52" spans="1:9" s="1" customFormat="1" ht="30" customHeight="1">
      <c r="A52" s="165"/>
      <c r="B52" s="166"/>
      <c r="C52" s="166"/>
      <c r="D52" s="166"/>
      <c r="E52" s="166"/>
      <c r="F52" s="166"/>
      <c r="G52" s="166"/>
      <c r="H52" s="166"/>
      <c r="I52" s="166"/>
    </row>
    <row r="53" spans="1:9" s="1" customFormat="1" ht="28.5" customHeight="1">
      <c r="A53" s="165"/>
      <c r="B53" s="166"/>
      <c r="C53" s="166"/>
      <c r="D53" s="166"/>
      <c r="E53" s="166"/>
      <c r="F53" s="166"/>
      <c r="G53" s="166"/>
      <c r="H53" s="166"/>
      <c r="I53" s="166"/>
    </row>
    <row r="54" spans="1:9" ht="13.5" customHeight="1">
      <c r="A54" s="165"/>
      <c r="B54" s="167"/>
      <c r="C54" s="167"/>
      <c r="D54" s="167"/>
      <c r="E54" s="167"/>
      <c r="F54" s="167"/>
      <c r="G54" s="167"/>
      <c r="H54" s="167"/>
      <c r="I54" s="167"/>
    </row>
    <row r="55" spans="1:9" ht="13.5" customHeight="1">
      <c r="A55" s="168"/>
      <c r="B55" s="168"/>
      <c r="C55" s="168"/>
      <c r="D55" s="168"/>
      <c r="E55" s="169"/>
      <c r="F55" s="170"/>
      <c r="G55" s="171"/>
      <c r="H55" s="171"/>
      <c r="I55" s="171"/>
    </row>
    <row r="56" spans="1:9" ht="13.5" customHeight="1">
      <c r="A56" s="168"/>
      <c r="B56" s="168"/>
      <c r="C56" s="168"/>
      <c r="D56" s="168"/>
      <c r="E56" s="169"/>
      <c r="F56" s="172"/>
      <c r="G56" s="171"/>
      <c r="H56" s="171"/>
      <c r="I56" s="171"/>
    </row>
    <row r="57" spans="1:9" ht="13.5" customHeight="1">
      <c r="A57" s="168"/>
      <c r="B57" s="168"/>
      <c r="C57" s="168"/>
      <c r="D57" s="168"/>
      <c r="E57" s="173"/>
      <c r="F57" s="172"/>
      <c r="G57" s="171"/>
      <c r="H57" s="171"/>
      <c r="I57" s="171"/>
    </row>
    <row r="58" spans="1:9" ht="13.5" customHeight="1">
      <c r="A58" s="168"/>
      <c r="B58" s="168"/>
      <c r="C58" s="168"/>
      <c r="D58" s="168"/>
      <c r="E58" s="173"/>
      <c r="F58" s="170"/>
      <c r="G58" s="171"/>
      <c r="H58" s="171"/>
      <c r="I58" s="171"/>
    </row>
    <row r="59" spans="1:9" ht="28.5" customHeight="1">
      <c r="A59" s="168"/>
      <c r="B59" s="168"/>
      <c r="C59" s="168"/>
      <c r="D59" s="168"/>
      <c r="E59" s="169"/>
      <c r="F59" s="170"/>
      <c r="G59" s="171"/>
      <c r="H59" s="171"/>
      <c r="I59" s="171"/>
    </row>
    <row r="60" spans="1:9" ht="13.5" customHeight="1">
      <c r="A60" s="168"/>
      <c r="B60" s="168"/>
      <c r="C60" s="168"/>
      <c r="D60" s="168"/>
      <c r="E60" s="169"/>
      <c r="F60" s="172"/>
      <c r="G60" s="171"/>
      <c r="H60" s="171"/>
      <c r="I60" s="171"/>
    </row>
    <row r="61" spans="1:9" ht="13.5" customHeight="1">
      <c r="A61" s="168"/>
      <c r="B61" s="168"/>
      <c r="C61" s="168"/>
      <c r="D61" s="168"/>
      <c r="E61" s="169"/>
      <c r="F61" s="172"/>
      <c r="G61" s="171"/>
      <c r="H61" s="171"/>
      <c r="I61" s="171"/>
    </row>
    <row r="62" spans="1:9" ht="13.5" customHeight="1">
      <c r="A62" s="157"/>
      <c r="B62" s="157"/>
      <c r="C62" s="157"/>
      <c r="D62" s="157"/>
      <c r="E62" s="174"/>
      <c r="F62" s="175"/>
      <c r="G62" s="158"/>
      <c r="H62" s="158"/>
      <c r="I62" s="158"/>
    </row>
    <row r="63" spans="1:9" ht="13.5" customHeight="1">
      <c r="A63" s="159"/>
      <c r="B63" s="159"/>
      <c r="C63" s="159"/>
      <c r="D63" s="159"/>
      <c r="E63" s="161"/>
      <c r="F63" s="162"/>
      <c r="G63" s="160"/>
      <c r="H63" s="160"/>
      <c r="I63" s="160"/>
    </row>
    <row r="64" spans="1:9" ht="22.5" customHeight="1">
      <c r="A64" s="159"/>
      <c r="B64" s="159"/>
      <c r="C64" s="159"/>
      <c r="D64" s="159"/>
      <c r="E64" s="161"/>
      <c r="F64" s="162"/>
      <c r="G64" s="160"/>
      <c r="H64" s="160"/>
      <c r="I64" s="160"/>
    </row>
    <row r="65" spans="1:9" ht="13.5" customHeight="1">
      <c r="A65" s="159"/>
      <c r="B65" s="159"/>
      <c r="C65" s="159"/>
      <c r="D65" s="159"/>
      <c r="E65" s="161"/>
      <c r="F65" s="163"/>
      <c r="G65" s="160"/>
      <c r="H65" s="160"/>
      <c r="I65" s="160"/>
    </row>
    <row r="66" spans="1:9" ht="13.5" customHeight="1">
      <c r="A66" s="159"/>
      <c r="B66" s="159"/>
      <c r="C66" s="159"/>
      <c r="D66" s="159"/>
      <c r="E66" s="164"/>
      <c r="F66" s="163"/>
      <c r="G66" s="160"/>
      <c r="H66" s="160"/>
      <c r="I66" s="160"/>
    </row>
    <row r="67" spans="1:9" ht="13.5" customHeight="1">
      <c r="A67" s="159"/>
      <c r="B67" s="159"/>
      <c r="C67" s="159"/>
      <c r="D67" s="159"/>
      <c r="E67" s="164"/>
      <c r="F67" s="163"/>
      <c r="G67" s="160"/>
      <c r="H67" s="160"/>
      <c r="I67" s="160"/>
    </row>
    <row r="68" spans="4:6" ht="13.5" customHeight="1">
      <c r="D68" s="29"/>
      <c r="E68" s="33"/>
      <c r="F68" s="39"/>
    </row>
    <row r="69" spans="4:6" ht="13.5" customHeight="1">
      <c r="D69" s="29"/>
      <c r="E69" s="34"/>
      <c r="F69" s="32"/>
    </row>
    <row r="70" spans="5:6" ht="13.5" customHeight="1">
      <c r="E70" s="27"/>
      <c r="F70" s="28"/>
    </row>
    <row r="71" spans="2:6" ht="13.5" customHeight="1">
      <c r="B71" s="29"/>
      <c r="C71" s="29"/>
      <c r="E71" s="27"/>
      <c r="F71" s="30"/>
    </row>
    <row r="72" spans="4:6" ht="13.5" customHeight="1">
      <c r="D72" s="29"/>
      <c r="E72" s="27"/>
      <c r="F72" s="38"/>
    </row>
    <row r="73" spans="4:6" ht="13.5" customHeight="1">
      <c r="D73" s="29"/>
      <c r="E73" s="34"/>
      <c r="F73" s="32"/>
    </row>
    <row r="74" spans="5:6" ht="13.5" customHeight="1">
      <c r="E74" s="33"/>
      <c r="F74" s="28"/>
    </row>
    <row r="75" spans="4:6" ht="22.5" customHeight="1">
      <c r="D75" s="29"/>
      <c r="E75" s="33"/>
      <c r="F75" s="38"/>
    </row>
    <row r="76" spans="5:6" ht="13.5" customHeight="1">
      <c r="E76" s="34"/>
      <c r="F76" s="37"/>
    </row>
    <row r="77" spans="5:6" ht="13.5" customHeight="1">
      <c r="E77" s="27"/>
      <c r="F77" s="28"/>
    </row>
    <row r="78" spans="5:6" ht="13.5" customHeight="1">
      <c r="E78" s="34"/>
      <c r="F78" s="32"/>
    </row>
    <row r="79" spans="5:6" ht="13.5" customHeight="1">
      <c r="E79" s="27"/>
      <c r="F79" s="28"/>
    </row>
    <row r="80" spans="5:6" ht="13.5" customHeight="1">
      <c r="E80" s="27"/>
      <c r="F80" s="28"/>
    </row>
    <row r="81" spans="1:6" ht="13.5" customHeight="1">
      <c r="A81" s="29"/>
      <c r="E81" s="40"/>
      <c r="F81" s="38"/>
    </row>
    <row r="82" spans="2:6" ht="13.5" customHeight="1">
      <c r="B82" s="29"/>
      <c r="C82" s="29"/>
      <c r="D82" s="29"/>
      <c r="E82" s="41"/>
      <c r="F82" s="38"/>
    </row>
    <row r="83" spans="2:6" ht="13.5" customHeight="1">
      <c r="B83" s="29"/>
      <c r="C83" s="29"/>
      <c r="D83" s="29"/>
      <c r="E83" s="41"/>
      <c r="F83" s="30"/>
    </row>
    <row r="84" spans="2:6" ht="12.75">
      <c r="B84" s="29"/>
      <c r="C84" s="29"/>
      <c r="D84" s="29"/>
      <c r="E84" s="34"/>
      <c r="F84" s="35"/>
    </row>
    <row r="85" spans="5:6" ht="12.75">
      <c r="E85" s="27"/>
      <c r="F85" s="28"/>
    </row>
    <row r="86" spans="2:6" ht="12.75">
      <c r="B86" s="29"/>
      <c r="C86" s="29"/>
      <c r="E86" s="27"/>
      <c r="F86" s="38"/>
    </row>
    <row r="87" spans="4:6" ht="12.75">
      <c r="D87" s="29"/>
      <c r="E87" s="27"/>
      <c r="F87" s="30"/>
    </row>
    <row r="88" spans="4:6" ht="12.75">
      <c r="D88" s="29"/>
      <c r="E88" s="34"/>
      <c r="F88" s="32"/>
    </row>
    <row r="89" spans="5:6" ht="12.75">
      <c r="E89" s="27"/>
      <c r="F89" s="28"/>
    </row>
    <row r="90" spans="5:6" ht="12.75">
      <c r="E90" s="27"/>
      <c r="F90" s="28"/>
    </row>
    <row r="91" spans="5:6" ht="12.75">
      <c r="E91" s="42"/>
      <c r="F91" s="43"/>
    </row>
    <row r="92" spans="5:6" ht="12.75">
      <c r="E92" s="27"/>
      <c r="F92" s="28"/>
    </row>
    <row r="93" spans="5:6" ht="12.75">
      <c r="E93" s="27"/>
      <c r="F93" s="28"/>
    </row>
    <row r="94" spans="5:6" ht="12.75">
      <c r="E94" s="27"/>
      <c r="F94" s="28"/>
    </row>
    <row r="95" spans="5:6" ht="12.75">
      <c r="E95" s="34"/>
      <c r="F95" s="32"/>
    </row>
    <row r="96" spans="5:6" ht="12.75">
      <c r="E96" s="27"/>
      <c r="F96" s="28"/>
    </row>
    <row r="97" spans="5:6" ht="12.75">
      <c r="E97" s="34"/>
      <c r="F97" s="32"/>
    </row>
    <row r="98" spans="5:6" ht="12.75">
      <c r="E98" s="27"/>
      <c r="F98" s="28"/>
    </row>
    <row r="99" spans="5:6" ht="12.75">
      <c r="E99" s="27"/>
      <c r="F99" s="28"/>
    </row>
    <row r="100" spans="5:6" ht="12.75">
      <c r="E100" s="27"/>
      <c r="F100" s="28"/>
    </row>
    <row r="101" spans="5:6" ht="28.5" customHeight="1">
      <c r="E101" s="27"/>
      <c r="F101" s="28"/>
    </row>
    <row r="102" spans="1:6" ht="12.75">
      <c r="A102" s="36"/>
      <c r="B102" s="36"/>
      <c r="C102" s="36"/>
      <c r="D102" s="36"/>
      <c r="E102" s="155"/>
      <c r="F102" s="156"/>
    </row>
    <row r="103" spans="4:6" ht="12.75">
      <c r="D103" s="29"/>
      <c r="E103" s="27"/>
      <c r="F103" s="30"/>
    </row>
    <row r="104" spans="5:6" ht="12.75">
      <c r="E104" s="44"/>
      <c r="F104" s="45"/>
    </row>
    <row r="105" spans="5:6" ht="12.75">
      <c r="E105" s="27"/>
      <c r="F105" s="28"/>
    </row>
    <row r="106" spans="5:6" ht="12.75">
      <c r="E106" s="42"/>
      <c r="F106" s="43"/>
    </row>
    <row r="107" spans="5:6" ht="12.75">
      <c r="E107" s="42"/>
      <c r="F107" s="43"/>
    </row>
    <row r="108" spans="5:6" ht="12.75">
      <c r="E108" s="27"/>
      <c r="F108" s="28"/>
    </row>
    <row r="109" spans="5:6" ht="12.75">
      <c r="E109" s="34"/>
      <c r="F109" s="32"/>
    </row>
    <row r="110" spans="5:6" ht="12.75">
      <c r="E110" s="27"/>
      <c r="F110" s="28"/>
    </row>
    <row r="111" spans="5:6" ht="12.75">
      <c r="E111" s="27"/>
      <c r="F111" s="28"/>
    </row>
    <row r="112" spans="5:6" ht="12.75">
      <c r="E112" s="34"/>
      <c r="F112" s="32"/>
    </row>
    <row r="113" spans="5:6" ht="12.75">
      <c r="E113" s="27"/>
      <c r="F113" s="28"/>
    </row>
    <row r="114" spans="5:6" ht="12.75">
      <c r="E114" s="42"/>
      <c r="F114" s="43"/>
    </row>
    <row r="115" spans="5:6" ht="12.75">
      <c r="E115" s="34"/>
      <c r="F115" s="45"/>
    </row>
    <row r="116" spans="5:6" ht="12.75">
      <c r="E116" s="33"/>
      <c r="F116" s="43"/>
    </row>
    <row r="117" spans="5:6" ht="12.75">
      <c r="E117" s="34"/>
      <c r="F117" s="32"/>
    </row>
    <row r="118" spans="5:6" ht="12.75">
      <c r="E118" s="27"/>
      <c r="F118" s="28"/>
    </row>
    <row r="119" spans="4:6" ht="12.75">
      <c r="D119" s="29"/>
      <c r="E119" s="27"/>
      <c r="F119" s="30"/>
    </row>
    <row r="120" spans="5:6" ht="12.75">
      <c r="E120" s="33"/>
      <c r="F120" s="32"/>
    </row>
    <row r="121" spans="5:6" ht="12.75">
      <c r="E121" s="33"/>
      <c r="F121" s="43"/>
    </row>
    <row r="122" spans="4:6" ht="12.75">
      <c r="D122" s="29"/>
      <c r="E122" s="33"/>
      <c r="F122" s="46"/>
    </row>
    <row r="123" spans="4:6" ht="12.75">
      <c r="D123" s="29"/>
      <c r="E123" s="34"/>
      <c r="F123" s="35"/>
    </row>
    <row r="124" spans="5:6" ht="12.75">
      <c r="E124" s="27"/>
      <c r="F124" s="28"/>
    </row>
    <row r="125" spans="5:6" ht="11.25" customHeight="1">
      <c r="E125" s="44"/>
      <c r="F125" s="47"/>
    </row>
    <row r="126" spans="5:6" ht="24" customHeight="1">
      <c r="E126" s="42"/>
      <c r="F126" s="43"/>
    </row>
    <row r="127" spans="2:6" ht="15" customHeight="1">
      <c r="B127" s="29"/>
      <c r="C127" s="29"/>
      <c r="E127" s="42"/>
      <c r="F127" s="48"/>
    </row>
    <row r="128" spans="4:6" ht="11.25" customHeight="1">
      <c r="D128" s="29"/>
      <c r="E128" s="42"/>
      <c r="F128" s="48"/>
    </row>
    <row r="129" spans="5:6" ht="12.75">
      <c r="E129" s="44"/>
      <c r="F129" s="45"/>
    </row>
    <row r="130" spans="5:6" ht="13.5" customHeight="1">
      <c r="E130" s="42"/>
      <c r="F130" s="43"/>
    </row>
    <row r="131" spans="2:6" ht="12.75" customHeight="1">
      <c r="B131" s="29"/>
      <c r="C131" s="29"/>
      <c r="E131" s="42"/>
      <c r="F131" s="49"/>
    </row>
    <row r="132" spans="4:6" ht="12.75" customHeight="1">
      <c r="D132" s="29"/>
      <c r="E132" s="42"/>
      <c r="F132" s="30"/>
    </row>
    <row r="133" spans="4:6" ht="12.75">
      <c r="D133" s="29"/>
      <c r="E133" s="34"/>
      <c r="F133" s="35"/>
    </row>
    <row r="134" spans="5:6" ht="12.75">
      <c r="E134" s="27"/>
      <c r="F134" s="28"/>
    </row>
    <row r="135" spans="4:6" ht="12.75">
      <c r="D135" s="29"/>
      <c r="E135" s="27"/>
      <c r="F135" s="46"/>
    </row>
    <row r="136" spans="5:6" ht="12.75">
      <c r="E136" s="44"/>
      <c r="F136" s="45"/>
    </row>
    <row r="137" spans="5:6" ht="12.75">
      <c r="E137" s="42"/>
      <c r="F137" s="43"/>
    </row>
    <row r="138" spans="5:6" ht="19.5" customHeight="1">
      <c r="E138" s="27"/>
      <c r="F138" s="28"/>
    </row>
    <row r="139" spans="1:6" ht="15" customHeight="1">
      <c r="A139" s="50"/>
      <c r="B139" s="7"/>
      <c r="C139" s="7"/>
      <c r="D139" s="7"/>
      <c r="E139" s="7"/>
      <c r="F139" s="38"/>
    </row>
    <row r="140" spans="1:6" ht="12.75">
      <c r="A140" s="29"/>
      <c r="E140" s="40"/>
      <c r="F140" s="38"/>
    </row>
    <row r="141" spans="1:6" ht="12.75">
      <c r="A141" s="29"/>
      <c r="B141" s="29"/>
      <c r="C141" s="29"/>
      <c r="E141" s="40"/>
      <c r="F141" s="30"/>
    </row>
    <row r="142" spans="4:6" ht="12.75">
      <c r="D142" s="29"/>
      <c r="E142" s="27"/>
      <c r="F142" s="38"/>
    </row>
    <row r="143" spans="5:6" ht="12.75">
      <c r="E143" s="31"/>
      <c r="F143" s="32"/>
    </row>
    <row r="144" spans="2:6" ht="12.75">
      <c r="B144" s="29"/>
      <c r="C144" s="29"/>
      <c r="E144" s="27"/>
      <c r="F144" s="30"/>
    </row>
    <row r="145" spans="4:6" ht="12.75">
      <c r="D145" s="29"/>
      <c r="E145" s="27"/>
      <c r="F145" s="30"/>
    </row>
    <row r="146" spans="5:6" ht="22.5" customHeight="1">
      <c r="E146" s="34"/>
      <c r="F146" s="35"/>
    </row>
    <row r="147" spans="4:6" ht="12.75">
      <c r="D147" s="29"/>
      <c r="E147" s="27"/>
      <c r="F147" s="36"/>
    </row>
    <row r="148" spans="5:6" ht="12.75">
      <c r="E148" s="27"/>
      <c r="F148" s="35"/>
    </row>
    <row r="149" spans="2:6" ht="12.75">
      <c r="B149" s="29"/>
      <c r="C149" s="29"/>
      <c r="E149" s="33"/>
      <c r="F149" s="38"/>
    </row>
    <row r="150" spans="4:6" ht="12.75">
      <c r="D150" s="29"/>
      <c r="E150" s="33"/>
      <c r="F150" s="39"/>
    </row>
    <row r="151" spans="5:6" ht="13.5" customHeight="1">
      <c r="E151" s="34"/>
      <c r="F151" s="32"/>
    </row>
    <row r="152" spans="1:6" ht="13.5" customHeight="1">
      <c r="A152" s="29"/>
      <c r="E152" s="40"/>
      <c r="F152" s="38"/>
    </row>
    <row r="153" spans="2:6" ht="13.5" customHeight="1">
      <c r="B153" s="29"/>
      <c r="C153" s="29"/>
      <c r="E153" s="27"/>
      <c r="F153" s="38"/>
    </row>
    <row r="154" spans="4:6" ht="12.75">
      <c r="D154" s="29"/>
      <c r="E154" s="27"/>
      <c r="F154" s="30"/>
    </row>
    <row r="155" spans="4:6" ht="12.75">
      <c r="D155" s="29"/>
      <c r="E155" s="34"/>
      <c r="F155" s="32"/>
    </row>
    <row r="156" spans="4:6" ht="12.75">
      <c r="D156" s="29"/>
      <c r="E156" s="27"/>
      <c r="F156" s="30"/>
    </row>
    <row r="157" spans="5:6" ht="12.75">
      <c r="E157" s="44"/>
      <c r="F157" s="45"/>
    </row>
    <row r="158" spans="4:6" ht="12.75">
      <c r="D158" s="29"/>
      <c r="E158" s="33"/>
      <c r="F158" s="46"/>
    </row>
    <row r="159" spans="4:6" ht="12.75">
      <c r="D159" s="29"/>
      <c r="E159" s="34"/>
      <c r="F159" s="35"/>
    </row>
    <row r="160" spans="5:6" ht="12.75">
      <c r="E160" s="44"/>
      <c r="F160" s="51"/>
    </row>
    <row r="161" spans="2:6" ht="12.75">
      <c r="B161" s="29"/>
      <c r="C161" s="29"/>
      <c r="E161" s="42"/>
      <c r="F161" s="49"/>
    </row>
    <row r="162" spans="4:6" ht="12.75">
      <c r="D162" s="29"/>
      <c r="E162" s="42"/>
      <c r="F162" s="30"/>
    </row>
    <row r="163" spans="4:6" ht="12.75">
      <c r="D163" s="29"/>
      <c r="E163" s="34"/>
      <c r="F163" s="35"/>
    </row>
    <row r="164" spans="4:6" ht="12.75">
      <c r="D164" s="29"/>
      <c r="E164" s="34"/>
      <c r="F164" s="35"/>
    </row>
    <row r="165" spans="1:9" s="52" customFormat="1" ht="18" customHeight="1">
      <c r="A165" s="159"/>
      <c r="B165" s="159"/>
      <c r="C165" s="159"/>
      <c r="D165" s="159"/>
      <c r="E165" s="185"/>
      <c r="F165" s="186"/>
      <c r="G165" s="3"/>
      <c r="H165" s="3"/>
      <c r="I165" s="3"/>
    </row>
    <row r="166" spans="1:9" ht="28.5" customHeight="1">
      <c r="A166" s="212"/>
      <c r="B166" s="213"/>
      <c r="C166" s="213"/>
      <c r="D166" s="213"/>
      <c r="E166" s="213"/>
      <c r="F166" s="213"/>
      <c r="G166" s="52"/>
      <c r="H166" s="52"/>
      <c r="I166" s="52"/>
    </row>
    <row r="167" spans="1:6" ht="12.75">
      <c r="A167" s="187"/>
      <c r="B167" s="187"/>
      <c r="C167" s="187"/>
      <c r="D167" s="187"/>
      <c r="E167" s="188"/>
      <c r="F167" s="189"/>
    </row>
    <row r="168" spans="1:6" ht="12.75">
      <c r="A168" s="159"/>
      <c r="B168" s="159"/>
      <c r="C168" s="159"/>
      <c r="D168" s="159"/>
      <c r="E168" s="190"/>
      <c r="F168" s="160"/>
    </row>
    <row r="169" spans="1:6" ht="12.75">
      <c r="A169" s="159"/>
      <c r="B169" s="159"/>
      <c r="C169" s="159"/>
      <c r="D169" s="159"/>
      <c r="E169" s="190"/>
      <c r="F169" s="160"/>
    </row>
    <row r="170" spans="1:6" ht="17.25" customHeight="1">
      <c r="A170" s="29"/>
      <c r="B170" s="29"/>
      <c r="C170" s="29"/>
      <c r="D170" s="29"/>
      <c r="E170" s="54"/>
      <c r="F170" s="6"/>
    </row>
    <row r="171" spans="1:6" ht="13.5" customHeight="1">
      <c r="A171" s="29"/>
      <c r="B171" s="29"/>
      <c r="C171" s="29"/>
      <c r="D171" s="29"/>
      <c r="E171" s="54"/>
      <c r="F171" s="6"/>
    </row>
    <row r="172" spans="1:6" ht="12.75">
      <c r="A172" s="29"/>
      <c r="B172" s="29"/>
      <c r="C172" s="29"/>
      <c r="D172" s="29"/>
      <c r="E172" s="54"/>
      <c r="F172" s="6"/>
    </row>
    <row r="173" spans="1:6" ht="12.75">
      <c r="A173" s="29"/>
      <c r="B173" s="29"/>
      <c r="C173" s="29"/>
      <c r="D173" s="29"/>
      <c r="E173" s="54"/>
      <c r="F173" s="6"/>
    </row>
    <row r="174" spans="1:4" ht="12.75">
      <c r="A174" s="29"/>
      <c r="B174" s="29"/>
      <c r="C174" s="29"/>
      <c r="D174" s="29"/>
    </row>
    <row r="175" spans="1:6" ht="12.75">
      <c r="A175" s="29"/>
      <c r="B175" s="29"/>
      <c r="C175" s="29"/>
      <c r="D175" s="29"/>
      <c r="E175" s="54"/>
      <c r="F175" s="6"/>
    </row>
    <row r="176" spans="1:6" ht="12.75">
      <c r="A176" s="29"/>
      <c r="B176" s="29"/>
      <c r="C176" s="29"/>
      <c r="D176" s="29"/>
      <c r="E176" s="54"/>
      <c r="F176" s="55"/>
    </row>
    <row r="177" spans="1:6" ht="22.5" customHeight="1">
      <c r="A177" s="29"/>
      <c r="B177" s="29"/>
      <c r="C177" s="29"/>
      <c r="D177" s="29"/>
      <c r="E177" s="54"/>
      <c r="F177" s="6"/>
    </row>
    <row r="178" spans="1:6" ht="22.5" customHeight="1">
      <c r="A178" s="29"/>
      <c r="B178" s="29"/>
      <c r="C178" s="29"/>
      <c r="D178" s="29"/>
      <c r="E178" s="54"/>
      <c r="F178" s="36"/>
    </row>
    <row r="179" spans="5:6" ht="12.75">
      <c r="E179" s="34"/>
      <c r="F179" s="37"/>
    </row>
  </sheetData>
  <sheetProtection/>
  <mergeCells count="4">
    <mergeCell ref="A1:I1"/>
    <mergeCell ref="B25:I25"/>
    <mergeCell ref="A166:F166"/>
    <mergeCell ref="B3:I3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5" max="8" man="1"/>
    <brk id="99" max="9" man="1"/>
    <brk id="16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5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8.8515625" style="73" customWidth="1"/>
    <col min="2" max="2" width="27.28125" style="75" customWidth="1"/>
    <col min="3" max="3" width="12.7109375" style="2" customWidth="1"/>
    <col min="4" max="4" width="11.7109375" style="2" customWidth="1"/>
    <col min="5" max="5" width="12.57421875" style="2" customWidth="1"/>
    <col min="6" max="6" width="9.8515625" style="2" customWidth="1"/>
    <col min="7" max="7" width="11.421875" style="2" customWidth="1"/>
    <col min="8" max="8" width="10.00390625" style="2" customWidth="1"/>
    <col min="9" max="9" width="10.140625" style="2" customWidth="1"/>
    <col min="10" max="10" width="9.00390625" style="2" customWidth="1"/>
    <col min="11" max="12" width="8.8515625" style="2" customWidth="1"/>
    <col min="13" max="13" width="11.28125" style="2" customWidth="1"/>
    <col min="14" max="14" width="10.57421875" style="3" customWidth="1"/>
    <col min="15" max="16384" width="11.421875" style="3" customWidth="1"/>
  </cols>
  <sheetData>
    <row r="1" spans="1:13" ht="31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4" s="6" customFormat="1" ht="90">
      <c r="A2" s="4" t="s">
        <v>18</v>
      </c>
      <c r="B2" s="4" t="s">
        <v>19</v>
      </c>
      <c r="C2" s="5" t="s">
        <v>134</v>
      </c>
      <c r="D2" s="76" t="s">
        <v>66</v>
      </c>
      <c r="E2" s="76" t="s">
        <v>95</v>
      </c>
      <c r="F2" s="76" t="s">
        <v>14</v>
      </c>
      <c r="G2" s="76" t="s">
        <v>15</v>
      </c>
      <c r="H2" s="76" t="s">
        <v>69</v>
      </c>
      <c r="I2" s="76" t="s">
        <v>117</v>
      </c>
      <c r="J2" s="76" t="s">
        <v>16</v>
      </c>
      <c r="K2" s="148" t="s">
        <v>97</v>
      </c>
      <c r="L2" s="76" t="s">
        <v>98</v>
      </c>
      <c r="M2" s="5"/>
      <c r="N2" s="5"/>
    </row>
    <row r="3" spans="1:13" ht="12.75">
      <c r="A3" s="72"/>
      <c r="B3" s="74" t="s">
        <v>84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" s="6" customFormat="1" ht="12.75">
      <c r="A4" s="72"/>
      <c r="B4" s="74" t="s">
        <v>68</v>
      </c>
    </row>
    <row r="5" spans="1:13" ht="12.75">
      <c r="A5" s="72"/>
      <c r="B5" s="74" t="s">
        <v>99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s="6" customFormat="1" ht="27.75" customHeight="1">
      <c r="A6" s="224" t="s">
        <v>88</v>
      </c>
      <c r="B6" s="224"/>
      <c r="C6" s="120">
        <f>C7</f>
        <v>14569525.930000002</v>
      </c>
      <c r="D6" s="120">
        <f aca="true" t="shared" si="0" ref="D6:L7">D7</f>
        <v>0</v>
      </c>
      <c r="E6" s="120">
        <f t="shared" si="0"/>
        <v>14561500</v>
      </c>
      <c r="F6" s="120">
        <f t="shared" si="0"/>
        <v>2935.9300000000003</v>
      </c>
      <c r="G6" s="120">
        <f t="shared" si="0"/>
        <v>0</v>
      </c>
      <c r="H6" s="120">
        <f t="shared" si="0"/>
        <v>5090</v>
      </c>
      <c r="I6" s="120">
        <f t="shared" si="0"/>
        <v>0</v>
      </c>
      <c r="J6" s="120">
        <f t="shared" si="0"/>
        <v>0</v>
      </c>
      <c r="K6" s="120">
        <f t="shared" si="0"/>
        <v>0</v>
      </c>
      <c r="L6" s="120">
        <f t="shared" si="0"/>
        <v>0</v>
      </c>
      <c r="M6" s="120"/>
      <c r="N6" s="120"/>
    </row>
    <row r="7" spans="1:14" s="6" customFormat="1" ht="27" customHeight="1">
      <c r="A7" s="221" t="s">
        <v>89</v>
      </c>
      <c r="B7" s="221"/>
      <c r="C7" s="107">
        <f>C8</f>
        <v>14569525.930000002</v>
      </c>
      <c r="D7" s="107">
        <f t="shared" si="0"/>
        <v>0</v>
      </c>
      <c r="E7" s="107">
        <f t="shared" si="0"/>
        <v>14561500</v>
      </c>
      <c r="F7" s="107">
        <f t="shared" si="0"/>
        <v>2935.9300000000003</v>
      </c>
      <c r="G7" s="107">
        <f t="shared" si="0"/>
        <v>0</v>
      </c>
      <c r="H7" s="107">
        <f t="shared" si="0"/>
        <v>5090</v>
      </c>
      <c r="I7" s="107">
        <f t="shared" si="0"/>
        <v>0</v>
      </c>
      <c r="J7" s="107">
        <f t="shared" si="0"/>
        <v>0</v>
      </c>
      <c r="K7" s="107">
        <f t="shared" si="0"/>
        <v>0</v>
      </c>
      <c r="L7" s="107">
        <f t="shared" si="0"/>
        <v>0</v>
      </c>
      <c r="M7" s="107"/>
      <c r="N7" s="107"/>
    </row>
    <row r="8" spans="1:14" s="6" customFormat="1" ht="12.75">
      <c r="A8" s="85">
        <v>3</v>
      </c>
      <c r="B8" s="86" t="s">
        <v>20</v>
      </c>
      <c r="C8" s="108">
        <f>C9+C17</f>
        <v>14569525.930000002</v>
      </c>
      <c r="D8" s="108">
        <f>D9+D19</f>
        <v>0</v>
      </c>
      <c r="E8" s="108">
        <f>E9+E17</f>
        <v>14561500</v>
      </c>
      <c r="F8" s="108">
        <f>F9+F17</f>
        <v>2935.9300000000003</v>
      </c>
      <c r="G8" s="108">
        <f>G9+G17</f>
        <v>0</v>
      </c>
      <c r="H8" s="108">
        <f>H9+H17</f>
        <v>5090</v>
      </c>
      <c r="I8" s="108">
        <f>I9+I19</f>
        <v>0</v>
      </c>
      <c r="J8" s="108">
        <f>J9+J19</f>
        <v>0</v>
      </c>
      <c r="K8" s="108">
        <f>K9+K19</f>
        <v>0</v>
      </c>
      <c r="L8" s="108">
        <f>L9+L19</f>
        <v>0</v>
      </c>
      <c r="M8" s="108"/>
      <c r="N8" s="108"/>
    </row>
    <row r="9" spans="1:14" s="6" customFormat="1" ht="12.75">
      <c r="A9" s="80">
        <v>31</v>
      </c>
      <c r="B9" s="81" t="s">
        <v>21</v>
      </c>
      <c r="C9" s="109">
        <f>C10+C12+C14</f>
        <v>14122125.930000002</v>
      </c>
      <c r="D9" s="109">
        <f aca="true" t="shared" si="1" ref="D9:I9">D10+D12+D14</f>
        <v>0</v>
      </c>
      <c r="E9" s="109">
        <f t="shared" si="1"/>
        <v>14114100</v>
      </c>
      <c r="F9" s="109">
        <f t="shared" si="1"/>
        <v>2935.9300000000003</v>
      </c>
      <c r="G9" s="109">
        <f t="shared" si="1"/>
        <v>0</v>
      </c>
      <c r="H9" s="109">
        <f t="shared" si="1"/>
        <v>5090</v>
      </c>
      <c r="I9" s="109">
        <f t="shared" si="1"/>
        <v>0</v>
      </c>
      <c r="J9" s="109">
        <f>J10+J12+J14</f>
        <v>0</v>
      </c>
      <c r="K9" s="109">
        <f>K10+K12+K14</f>
        <v>0</v>
      </c>
      <c r="L9" s="109">
        <f>L10+L12+L14</f>
        <v>0</v>
      </c>
      <c r="M9" s="109"/>
      <c r="N9" s="109"/>
    </row>
    <row r="10" spans="1:14" ht="12.75">
      <c r="A10" s="82">
        <v>311</v>
      </c>
      <c r="B10" s="83" t="s">
        <v>22</v>
      </c>
      <c r="C10" s="110">
        <v>11607805.05</v>
      </c>
      <c r="D10" s="110">
        <f aca="true" t="shared" si="2" ref="D10:I10">D11+D12+D13</f>
        <v>0</v>
      </c>
      <c r="E10" s="110">
        <v>11601100</v>
      </c>
      <c r="F10" s="110">
        <f t="shared" si="2"/>
        <v>2505.05</v>
      </c>
      <c r="G10" s="110">
        <f t="shared" si="2"/>
        <v>0</v>
      </c>
      <c r="H10" s="110">
        <v>4200</v>
      </c>
      <c r="I10" s="110">
        <f t="shared" si="2"/>
        <v>0</v>
      </c>
      <c r="J10" s="110">
        <f>J11+J12+J13</f>
        <v>0</v>
      </c>
      <c r="K10" s="110">
        <f>K11+K12+K13</f>
        <v>0</v>
      </c>
      <c r="L10" s="110">
        <f>L11+L12+L13</f>
        <v>0</v>
      </c>
      <c r="M10" s="110"/>
      <c r="N10" s="110"/>
    </row>
    <row r="11" spans="1:14" ht="12.75">
      <c r="A11" s="71">
        <v>3111</v>
      </c>
      <c r="B11" s="9" t="s">
        <v>38</v>
      </c>
      <c r="C11" s="111">
        <v>11607805.05</v>
      </c>
      <c r="D11" s="111"/>
      <c r="E11" s="111">
        <v>11601100</v>
      </c>
      <c r="F11" s="111">
        <v>2505.05</v>
      </c>
      <c r="G11" s="111"/>
      <c r="H11" s="111">
        <v>4200</v>
      </c>
      <c r="I11" s="111"/>
      <c r="J11" s="111"/>
      <c r="K11" s="111"/>
      <c r="L11" s="111"/>
      <c r="M11" s="111"/>
      <c r="N11" s="111"/>
    </row>
    <row r="12" spans="1:14" ht="12.75">
      <c r="A12" s="82">
        <v>312</v>
      </c>
      <c r="B12" s="83" t="s">
        <v>23</v>
      </c>
      <c r="C12" s="110">
        <f>SUM(C13)</f>
        <v>516000</v>
      </c>
      <c r="D12" s="110">
        <f aca="true" t="shared" si="3" ref="D12:L12">SUM(D13)</f>
        <v>0</v>
      </c>
      <c r="E12" s="110">
        <f t="shared" si="3"/>
        <v>516000</v>
      </c>
      <c r="F12" s="110">
        <f t="shared" si="3"/>
        <v>0</v>
      </c>
      <c r="G12" s="110">
        <f t="shared" si="3"/>
        <v>0</v>
      </c>
      <c r="H12" s="110">
        <f t="shared" si="3"/>
        <v>0</v>
      </c>
      <c r="I12" s="110">
        <f t="shared" si="3"/>
        <v>0</v>
      </c>
      <c r="J12" s="110">
        <f t="shared" si="3"/>
        <v>0</v>
      </c>
      <c r="K12" s="110">
        <f t="shared" si="3"/>
        <v>0</v>
      </c>
      <c r="L12" s="110">
        <f t="shared" si="3"/>
        <v>0</v>
      </c>
      <c r="M12" s="110"/>
      <c r="N12" s="110"/>
    </row>
    <row r="13" spans="1:14" ht="12.75">
      <c r="A13" s="71">
        <v>3121</v>
      </c>
      <c r="B13" s="9" t="s">
        <v>23</v>
      </c>
      <c r="C13" s="111">
        <v>516000</v>
      </c>
      <c r="D13" s="111"/>
      <c r="E13" s="111">
        <v>516000</v>
      </c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ht="12.75">
      <c r="A14" s="82">
        <v>313</v>
      </c>
      <c r="B14" s="83" t="s">
        <v>24</v>
      </c>
      <c r="C14" s="110">
        <f>SUM(C15:C16)</f>
        <v>1998320.8800000001</v>
      </c>
      <c r="D14" s="110">
        <f aca="true" t="shared" si="4" ref="D14:I14">SUM(D15:D16)</f>
        <v>0</v>
      </c>
      <c r="E14" s="110">
        <f t="shared" si="4"/>
        <v>1997000</v>
      </c>
      <c r="F14" s="110">
        <f t="shared" si="4"/>
        <v>430.88</v>
      </c>
      <c r="G14" s="110">
        <f t="shared" si="4"/>
        <v>0</v>
      </c>
      <c r="H14" s="110">
        <f t="shared" si="4"/>
        <v>890</v>
      </c>
      <c r="I14" s="110">
        <f t="shared" si="4"/>
        <v>0</v>
      </c>
      <c r="J14" s="110">
        <f>SUM(J15:J16)</f>
        <v>0</v>
      </c>
      <c r="K14" s="110">
        <f>SUM(K15:K16)</f>
        <v>0</v>
      </c>
      <c r="L14" s="110">
        <f>SUM(L15:L16)</f>
        <v>0</v>
      </c>
      <c r="M14" s="110"/>
      <c r="N14" s="110"/>
    </row>
    <row r="15" spans="1:14" ht="25.5">
      <c r="A15" s="71">
        <v>3132</v>
      </c>
      <c r="B15" s="9" t="s">
        <v>39</v>
      </c>
      <c r="C15" s="111">
        <v>1801188.28</v>
      </c>
      <c r="D15" s="111"/>
      <c r="E15" s="111">
        <v>1800000</v>
      </c>
      <c r="F15" s="111">
        <v>388.28</v>
      </c>
      <c r="G15" s="111"/>
      <c r="H15" s="111">
        <v>800</v>
      </c>
      <c r="I15" s="111"/>
      <c r="J15" s="111"/>
      <c r="K15" s="111"/>
      <c r="L15" s="111"/>
      <c r="M15" s="111"/>
      <c r="N15" s="111"/>
    </row>
    <row r="16" spans="1:14" ht="25.5">
      <c r="A16" s="71">
        <v>3133</v>
      </c>
      <c r="B16" s="9" t="s">
        <v>40</v>
      </c>
      <c r="C16" s="111">
        <v>197132.6</v>
      </c>
      <c r="D16" s="111"/>
      <c r="E16" s="111">
        <v>197000</v>
      </c>
      <c r="F16" s="111">
        <v>42.6</v>
      </c>
      <c r="G16" s="111"/>
      <c r="H16" s="111">
        <v>90</v>
      </c>
      <c r="I16" s="111"/>
      <c r="J16" s="111"/>
      <c r="K16" s="111"/>
      <c r="L16" s="111"/>
      <c r="M16" s="111"/>
      <c r="N16" s="111"/>
    </row>
    <row r="17" spans="1:14" ht="12.75">
      <c r="A17" s="80">
        <v>32</v>
      </c>
      <c r="B17" s="81" t="s">
        <v>25</v>
      </c>
      <c r="C17" s="109">
        <f>SUM(C18+C20)</f>
        <v>447400</v>
      </c>
      <c r="D17" s="109">
        <f aca="true" t="shared" si="5" ref="D17:L17">SUM(D18+D20)</f>
        <v>0</v>
      </c>
      <c r="E17" s="109">
        <f t="shared" si="5"/>
        <v>447400</v>
      </c>
      <c r="F17" s="109">
        <f t="shared" si="5"/>
        <v>0</v>
      </c>
      <c r="G17" s="109">
        <f t="shared" si="5"/>
        <v>0</v>
      </c>
      <c r="H17" s="109">
        <f t="shared" si="5"/>
        <v>0</v>
      </c>
      <c r="I17" s="109">
        <f t="shared" si="5"/>
        <v>0</v>
      </c>
      <c r="J17" s="109">
        <f t="shared" si="5"/>
        <v>0</v>
      </c>
      <c r="K17" s="109">
        <f t="shared" si="5"/>
        <v>0</v>
      </c>
      <c r="L17" s="109">
        <f t="shared" si="5"/>
        <v>0</v>
      </c>
      <c r="M17" s="109"/>
      <c r="N17" s="109"/>
    </row>
    <row r="18" spans="1:14" ht="12.75">
      <c r="A18" s="82">
        <v>321</v>
      </c>
      <c r="B18" s="83" t="s">
        <v>26</v>
      </c>
      <c r="C18" s="110">
        <f>SUM(C19)</f>
        <v>400400</v>
      </c>
      <c r="D18" s="110">
        <f aca="true" t="shared" si="6" ref="D18:L18">SUM(D19)</f>
        <v>0</v>
      </c>
      <c r="E18" s="110">
        <f t="shared" si="6"/>
        <v>400400</v>
      </c>
      <c r="F18" s="110">
        <f t="shared" si="6"/>
        <v>0</v>
      </c>
      <c r="G18" s="110">
        <f t="shared" si="6"/>
        <v>0</v>
      </c>
      <c r="H18" s="110">
        <f t="shared" si="6"/>
        <v>0</v>
      </c>
      <c r="I18" s="110">
        <f t="shared" si="6"/>
        <v>0</v>
      </c>
      <c r="J18" s="110">
        <f t="shared" si="6"/>
        <v>0</v>
      </c>
      <c r="K18" s="110">
        <f t="shared" si="6"/>
        <v>0</v>
      </c>
      <c r="L18" s="110">
        <f t="shared" si="6"/>
        <v>0</v>
      </c>
      <c r="M18" s="110"/>
      <c r="N18" s="110"/>
    </row>
    <row r="19" spans="1:14" ht="25.5">
      <c r="A19" s="71">
        <v>3212</v>
      </c>
      <c r="B19" s="9" t="s">
        <v>42</v>
      </c>
      <c r="C19" s="111">
        <v>400400</v>
      </c>
      <c r="D19" s="111"/>
      <c r="E19" s="111">
        <v>400400</v>
      </c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ht="25.5">
      <c r="A20" s="82">
        <v>329</v>
      </c>
      <c r="B20" s="83" t="s">
        <v>29</v>
      </c>
      <c r="C20" s="110">
        <f>SUM(C21)</f>
        <v>47000</v>
      </c>
      <c r="D20" s="110">
        <f aca="true" t="shared" si="7" ref="D20:L20">SUM(D21)</f>
        <v>0</v>
      </c>
      <c r="E20" s="110">
        <f t="shared" si="7"/>
        <v>47000</v>
      </c>
      <c r="F20" s="110">
        <f t="shared" si="7"/>
        <v>0</v>
      </c>
      <c r="G20" s="110">
        <f t="shared" si="7"/>
        <v>0</v>
      </c>
      <c r="H20" s="110">
        <f t="shared" si="7"/>
        <v>0</v>
      </c>
      <c r="I20" s="110">
        <f t="shared" si="7"/>
        <v>0</v>
      </c>
      <c r="J20" s="110">
        <f t="shared" si="7"/>
        <v>0</v>
      </c>
      <c r="K20" s="110">
        <f t="shared" si="7"/>
        <v>0</v>
      </c>
      <c r="L20" s="110">
        <f t="shared" si="7"/>
        <v>0</v>
      </c>
      <c r="M20" s="110"/>
      <c r="N20" s="110"/>
    </row>
    <row r="21" spans="1:14" ht="12.75" customHeight="1">
      <c r="A21" s="71">
        <v>3295</v>
      </c>
      <c r="B21" s="9" t="s">
        <v>85</v>
      </c>
      <c r="C21" s="111">
        <v>47000</v>
      </c>
      <c r="D21" s="111"/>
      <c r="E21" s="111">
        <v>47000</v>
      </c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42" customHeight="1">
      <c r="A22" s="224" t="s">
        <v>86</v>
      </c>
      <c r="B22" s="224"/>
      <c r="C22" s="120">
        <f>C23+C51+C59</f>
        <v>1416439.9900000002</v>
      </c>
      <c r="D22" s="120">
        <f aca="true" t="shared" si="8" ref="D22:L22">D23+D51+D59</f>
        <v>1093851.99</v>
      </c>
      <c r="E22" s="120">
        <f t="shared" si="8"/>
        <v>1207</v>
      </c>
      <c r="F22" s="120">
        <f t="shared" si="8"/>
        <v>207076</v>
      </c>
      <c r="G22" s="120">
        <f t="shared" si="8"/>
        <v>69350</v>
      </c>
      <c r="H22" s="120">
        <f t="shared" si="8"/>
        <v>37940</v>
      </c>
      <c r="I22" s="120">
        <f t="shared" si="8"/>
        <v>0</v>
      </c>
      <c r="J22" s="120">
        <f t="shared" si="8"/>
        <v>0</v>
      </c>
      <c r="K22" s="120">
        <f t="shared" si="8"/>
        <v>0</v>
      </c>
      <c r="L22" s="120">
        <f t="shared" si="8"/>
        <v>7015</v>
      </c>
      <c r="M22" s="120"/>
      <c r="N22" s="120"/>
    </row>
    <row r="23" spans="1:14" ht="15" customHeight="1">
      <c r="A23" s="225" t="s">
        <v>76</v>
      </c>
      <c r="B23" s="225"/>
      <c r="C23" s="112">
        <f aca="true" t="shared" si="9" ref="C23:L23">C24</f>
        <v>1010049.9900000001</v>
      </c>
      <c r="D23" s="112">
        <f t="shared" si="9"/>
        <v>857111.99</v>
      </c>
      <c r="E23" s="112">
        <f t="shared" si="9"/>
        <v>1207</v>
      </c>
      <c r="F23" s="112">
        <f t="shared" si="9"/>
        <v>84576</v>
      </c>
      <c r="G23" s="112">
        <f t="shared" si="9"/>
        <v>22200</v>
      </c>
      <c r="H23" s="112">
        <f t="shared" si="9"/>
        <v>37940</v>
      </c>
      <c r="I23" s="112">
        <f t="shared" si="9"/>
        <v>0</v>
      </c>
      <c r="J23" s="112">
        <f t="shared" si="9"/>
        <v>0</v>
      </c>
      <c r="K23" s="112">
        <f t="shared" si="9"/>
        <v>0</v>
      </c>
      <c r="L23" s="112">
        <f t="shared" si="9"/>
        <v>7015</v>
      </c>
      <c r="M23" s="112"/>
      <c r="N23" s="112"/>
    </row>
    <row r="24" spans="1:15" ht="12.75">
      <c r="A24" s="85">
        <v>3</v>
      </c>
      <c r="B24" s="87" t="s">
        <v>20</v>
      </c>
      <c r="C24" s="113">
        <f>C25+C48</f>
        <v>1010049.9900000001</v>
      </c>
      <c r="D24" s="113">
        <f aca="true" t="shared" si="10" ref="D24:L24">D25+D48</f>
        <v>857111.99</v>
      </c>
      <c r="E24" s="113">
        <f t="shared" si="10"/>
        <v>1207</v>
      </c>
      <c r="F24" s="113">
        <f t="shared" si="10"/>
        <v>84576</v>
      </c>
      <c r="G24" s="113">
        <f t="shared" si="10"/>
        <v>22200</v>
      </c>
      <c r="H24" s="113">
        <f t="shared" si="10"/>
        <v>37940</v>
      </c>
      <c r="I24" s="113">
        <f t="shared" si="10"/>
        <v>0</v>
      </c>
      <c r="J24" s="113">
        <f t="shared" si="10"/>
        <v>0</v>
      </c>
      <c r="K24" s="113">
        <f t="shared" si="10"/>
        <v>0</v>
      </c>
      <c r="L24" s="113">
        <f t="shared" si="10"/>
        <v>7015</v>
      </c>
      <c r="M24" s="113"/>
      <c r="N24" s="113"/>
      <c r="O24" s="3" t="s">
        <v>81</v>
      </c>
    </row>
    <row r="25" spans="1:14" ht="12.75">
      <c r="A25" s="80">
        <v>32</v>
      </c>
      <c r="B25" s="81" t="s">
        <v>25</v>
      </c>
      <c r="C25" s="109">
        <f>C26+C30+C35+C42</f>
        <v>999799.9900000001</v>
      </c>
      <c r="D25" s="109">
        <f aca="true" t="shared" si="11" ref="D25:I25">D26+D30+D35+D42</f>
        <v>847111.99</v>
      </c>
      <c r="E25" s="109">
        <f t="shared" si="11"/>
        <v>1207</v>
      </c>
      <c r="F25" s="109">
        <f t="shared" si="11"/>
        <v>84326</v>
      </c>
      <c r="G25" s="109">
        <f t="shared" si="11"/>
        <v>22200</v>
      </c>
      <c r="H25" s="109">
        <f t="shared" si="11"/>
        <v>37940</v>
      </c>
      <c r="I25" s="109">
        <f t="shared" si="11"/>
        <v>0</v>
      </c>
      <c r="J25" s="109">
        <f>J26+J30+J35+J42</f>
        <v>0</v>
      </c>
      <c r="K25" s="109">
        <f>K26+K30+K35+K42</f>
        <v>0</v>
      </c>
      <c r="L25" s="109">
        <f>L26+L30+L35+L42</f>
        <v>7015</v>
      </c>
      <c r="M25" s="109"/>
      <c r="N25" s="109"/>
    </row>
    <row r="26" spans="1:14" s="6" customFormat="1" ht="12.75">
      <c r="A26" s="82">
        <v>321</v>
      </c>
      <c r="B26" s="83" t="s">
        <v>26</v>
      </c>
      <c r="C26" s="110">
        <f>SUM(C27:C29)</f>
        <v>95757</v>
      </c>
      <c r="D26" s="110">
        <f aca="true" t="shared" si="12" ref="D26:I26">SUM(D27:D29)</f>
        <v>77210</v>
      </c>
      <c r="E26" s="110">
        <f t="shared" si="12"/>
        <v>1207</v>
      </c>
      <c r="F26" s="110">
        <f t="shared" si="12"/>
        <v>0</v>
      </c>
      <c r="G26" s="110">
        <f t="shared" si="12"/>
        <v>17000</v>
      </c>
      <c r="H26" s="110">
        <f t="shared" si="12"/>
        <v>340</v>
      </c>
      <c r="I26" s="110">
        <f t="shared" si="12"/>
        <v>0</v>
      </c>
      <c r="J26" s="110">
        <f>SUM(J27:J29)</f>
        <v>0</v>
      </c>
      <c r="K26" s="110">
        <f>SUM(K27:K29)</f>
        <v>0</v>
      </c>
      <c r="L26" s="110">
        <f>SUM(L27:L29)</f>
        <v>0</v>
      </c>
      <c r="M26" s="110"/>
      <c r="N26" s="110"/>
    </row>
    <row r="27" spans="1:14" ht="12.75">
      <c r="A27" s="71">
        <v>3211</v>
      </c>
      <c r="B27" s="9" t="s">
        <v>41</v>
      </c>
      <c r="C27" s="111">
        <v>83464</v>
      </c>
      <c r="D27" s="111">
        <v>64917</v>
      </c>
      <c r="E27" s="111">
        <v>1207</v>
      </c>
      <c r="F27" s="111"/>
      <c r="G27" s="111">
        <v>17000</v>
      </c>
      <c r="H27" s="111">
        <v>340</v>
      </c>
      <c r="I27" s="111"/>
      <c r="J27" s="111"/>
      <c r="K27" s="111"/>
      <c r="L27" s="111"/>
      <c r="M27" s="111"/>
      <c r="N27" s="111"/>
    </row>
    <row r="28" spans="1:14" ht="25.5">
      <c r="A28" s="71">
        <v>3213</v>
      </c>
      <c r="B28" s="9" t="s">
        <v>43</v>
      </c>
      <c r="C28" s="111">
        <v>10795</v>
      </c>
      <c r="D28" s="111">
        <v>10795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29" spans="1:14" ht="12.75">
      <c r="A29" s="71">
        <v>3214</v>
      </c>
      <c r="B29" s="9" t="s">
        <v>44</v>
      </c>
      <c r="C29" s="111">
        <v>1498</v>
      </c>
      <c r="D29" s="111">
        <v>1498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82">
        <v>322</v>
      </c>
      <c r="B30" s="83" t="s">
        <v>27</v>
      </c>
      <c r="C30" s="110">
        <f aca="true" t="shared" si="13" ref="C30:I30">SUM(C31:C34)</f>
        <v>543317.9900000001</v>
      </c>
      <c r="D30" s="110">
        <f t="shared" si="13"/>
        <v>509201.99</v>
      </c>
      <c r="E30" s="110">
        <f t="shared" si="13"/>
        <v>0</v>
      </c>
      <c r="F30" s="110">
        <f t="shared" si="13"/>
        <v>34116</v>
      </c>
      <c r="G30" s="110">
        <f t="shared" si="13"/>
        <v>0</v>
      </c>
      <c r="H30" s="110">
        <f t="shared" si="13"/>
        <v>0</v>
      </c>
      <c r="I30" s="110">
        <f t="shared" si="13"/>
        <v>0</v>
      </c>
      <c r="J30" s="110">
        <f>SUM(J31:J34)</f>
        <v>0</v>
      </c>
      <c r="K30" s="110">
        <f>SUM(K31:K34)</f>
        <v>0</v>
      </c>
      <c r="L30" s="110">
        <f>SUM(L31:L34)</f>
        <v>0</v>
      </c>
      <c r="M30" s="110"/>
      <c r="N30" s="110"/>
    </row>
    <row r="31" spans="1:14" ht="25.5">
      <c r="A31" s="71">
        <v>3221</v>
      </c>
      <c r="B31" s="9" t="s">
        <v>45</v>
      </c>
      <c r="C31" s="111">
        <v>117962.36</v>
      </c>
      <c r="D31" s="111">
        <v>117962.36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</row>
    <row r="32" spans="1:14" ht="12.75">
      <c r="A32" s="71">
        <v>3223</v>
      </c>
      <c r="B32" s="9" t="s">
        <v>47</v>
      </c>
      <c r="C32" s="111">
        <v>393499.15</v>
      </c>
      <c r="D32" s="111">
        <v>359383.15</v>
      </c>
      <c r="E32" s="111"/>
      <c r="F32" s="111">
        <v>34116</v>
      </c>
      <c r="G32" s="111"/>
      <c r="H32" s="111"/>
      <c r="I32" s="111"/>
      <c r="J32" s="111"/>
      <c r="K32" s="111"/>
      <c r="L32" s="111"/>
      <c r="M32" s="111"/>
      <c r="N32" s="111"/>
    </row>
    <row r="33" spans="1:14" ht="12.75">
      <c r="A33" s="71">
        <v>3225</v>
      </c>
      <c r="B33" s="9" t="s">
        <v>48</v>
      </c>
      <c r="C33" s="111">
        <v>22222.55</v>
      </c>
      <c r="D33" s="111">
        <v>22222.55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ht="25.5">
      <c r="A34" s="71">
        <v>3227</v>
      </c>
      <c r="B34" s="9" t="s">
        <v>49</v>
      </c>
      <c r="C34" s="111">
        <v>9633.93</v>
      </c>
      <c r="D34" s="111">
        <v>9633.93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</row>
    <row r="35" spans="1:14" ht="12.75">
      <c r="A35" s="82">
        <v>323</v>
      </c>
      <c r="B35" s="83" t="s">
        <v>28</v>
      </c>
      <c r="C35" s="110">
        <f>SUM(C36:C41)</f>
        <v>301165</v>
      </c>
      <c r="D35" s="110">
        <f aca="true" t="shared" si="14" ref="D35:I35">SUM(D36:D41)</f>
        <v>240000</v>
      </c>
      <c r="E35" s="110">
        <f t="shared" si="14"/>
        <v>0</v>
      </c>
      <c r="F35" s="110">
        <f t="shared" si="14"/>
        <v>30000</v>
      </c>
      <c r="G35" s="110">
        <f t="shared" si="14"/>
        <v>0</v>
      </c>
      <c r="H35" s="110">
        <f t="shared" si="14"/>
        <v>29500</v>
      </c>
      <c r="I35" s="110">
        <f t="shared" si="14"/>
        <v>0</v>
      </c>
      <c r="J35" s="110">
        <f>SUM(J36:J41)</f>
        <v>0</v>
      </c>
      <c r="K35" s="110">
        <f>SUM(K36:K41)</f>
        <v>0</v>
      </c>
      <c r="L35" s="110">
        <f>SUM(L36:L41)</f>
        <v>1665</v>
      </c>
      <c r="M35" s="110"/>
      <c r="N35" s="110"/>
    </row>
    <row r="36" spans="1:14" ht="13.5" customHeight="1">
      <c r="A36" s="71">
        <v>3231</v>
      </c>
      <c r="B36" s="9" t="s">
        <v>50</v>
      </c>
      <c r="C36" s="111">
        <v>43702</v>
      </c>
      <c r="D36" s="111">
        <v>27702</v>
      </c>
      <c r="E36" s="111"/>
      <c r="F36" s="111">
        <v>16000</v>
      </c>
      <c r="G36" s="111"/>
      <c r="H36" s="111"/>
      <c r="I36" s="111"/>
      <c r="J36" s="111"/>
      <c r="K36" s="111"/>
      <c r="L36" s="111"/>
      <c r="M36" s="111"/>
      <c r="N36" s="111"/>
    </row>
    <row r="37" spans="1:14" ht="12.75">
      <c r="A37" s="71">
        <v>3234</v>
      </c>
      <c r="B37" s="9" t="s">
        <v>51</v>
      </c>
      <c r="C37" s="111">
        <v>108315.2</v>
      </c>
      <c r="D37" s="111">
        <v>108315.2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14" ht="25.5">
      <c r="A38" s="71">
        <v>3236</v>
      </c>
      <c r="B38" s="9" t="s">
        <v>52</v>
      </c>
      <c r="C38" s="111">
        <v>48775.96</v>
      </c>
      <c r="D38" s="111">
        <v>48775.96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</row>
    <row r="39" spans="1:14" ht="12.75">
      <c r="A39" s="71">
        <v>3237</v>
      </c>
      <c r="B39" s="9" t="s">
        <v>53</v>
      </c>
      <c r="C39" s="111">
        <v>24490</v>
      </c>
      <c r="D39" s="111">
        <v>23990</v>
      </c>
      <c r="E39" s="111"/>
      <c r="F39" s="111"/>
      <c r="G39" s="111"/>
      <c r="H39" s="111">
        <v>500</v>
      </c>
      <c r="I39" s="111"/>
      <c r="J39" s="111"/>
      <c r="K39" s="111"/>
      <c r="L39" s="111"/>
      <c r="M39" s="111"/>
      <c r="N39" s="111"/>
    </row>
    <row r="40" spans="1:14" ht="12.75">
      <c r="A40" s="71">
        <v>3238</v>
      </c>
      <c r="B40" s="9" t="s">
        <v>54</v>
      </c>
      <c r="C40" s="111">
        <v>21142.4</v>
      </c>
      <c r="D40" s="111">
        <v>21142.4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</row>
    <row r="41" spans="1:14" ht="12.75">
      <c r="A41" s="71">
        <v>3239</v>
      </c>
      <c r="B41" s="9" t="s">
        <v>55</v>
      </c>
      <c r="C41" s="111">
        <v>54739.44</v>
      </c>
      <c r="D41" s="111">
        <v>10074.44</v>
      </c>
      <c r="E41" s="111"/>
      <c r="F41" s="111">
        <v>14000</v>
      </c>
      <c r="G41" s="111"/>
      <c r="H41" s="111">
        <v>29000</v>
      </c>
      <c r="I41" s="111"/>
      <c r="J41" s="111"/>
      <c r="K41" s="111"/>
      <c r="L41" s="111">
        <v>1665</v>
      </c>
      <c r="M41" s="111"/>
      <c r="N41" s="111"/>
    </row>
    <row r="42" spans="1:14" ht="25.5">
      <c r="A42" s="82">
        <v>329</v>
      </c>
      <c r="B42" s="83" t="s">
        <v>29</v>
      </c>
      <c r="C42" s="110">
        <f>SUM(C43:C47)</f>
        <v>59560</v>
      </c>
      <c r="D42" s="110">
        <f aca="true" t="shared" si="15" ref="D42:I42">SUM(D43:D47)</f>
        <v>20700</v>
      </c>
      <c r="E42" s="110">
        <f t="shared" si="15"/>
        <v>0</v>
      </c>
      <c r="F42" s="110">
        <f t="shared" si="15"/>
        <v>20210</v>
      </c>
      <c r="G42" s="110">
        <f t="shared" si="15"/>
        <v>5200</v>
      </c>
      <c r="H42" s="110">
        <f t="shared" si="15"/>
        <v>8100</v>
      </c>
      <c r="I42" s="110">
        <f t="shared" si="15"/>
        <v>0</v>
      </c>
      <c r="J42" s="110">
        <f>SUM(J43:J47)</f>
        <v>0</v>
      </c>
      <c r="K42" s="110">
        <f>SUM(K43:K47)</f>
        <v>0</v>
      </c>
      <c r="L42" s="110">
        <f>SUM(L43:L47)</f>
        <v>5350</v>
      </c>
      <c r="M42" s="110"/>
      <c r="N42" s="110"/>
    </row>
    <row r="43" spans="1:14" ht="12.75">
      <c r="A43" s="71">
        <v>3292</v>
      </c>
      <c r="B43" s="9" t="s">
        <v>58</v>
      </c>
      <c r="C43" s="111">
        <v>0</v>
      </c>
      <c r="D43" s="111">
        <v>0</v>
      </c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1:14" ht="12.75">
      <c r="A44" s="71">
        <v>3293</v>
      </c>
      <c r="B44" s="9" t="s">
        <v>59</v>
      </c>
      <c r="C44" s="111">
        <v>7757.34</v>
      </c>
      <c r="D44" s="111">
        <v>7547.34</v>
      </c>
      <c r="E44" s="111"/>
      <c r="F44" s="111">
        <v>210</v>
      </c>
      <c r="G44" s="111"/>
      <c r="H44" s="111"/>
      <c r="I44" s="111"/>
      <c r="J44" s="111"/>
      <c r="K44" s="111"/>
      <c r="L44" s="111"/>
      <c r="M44" s="111"/>
      <c r="N44" s="111"/>
    </row>
    <row r="45" spans="1:14" ht="12.75">
      <c r="A45" s="71">
        <v>3294</v>
      </c>
      <c r="B45" s="9" t="s">
        <v>60</v>
      </c>
      <c r="C45" s="111">
        <v>1080</v>
      </c>
      <c r="D45" s="111">
        <v>1080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</row>
    <row r="46" spans="1:14" ht="12.75">
      <c r="A46" s="71">
        <v>3295</v>
      </c>
      <c r="B46" s="9" t="s">
        <v>85</v>
      </c>
      <c r="C46" s="111">
        <v>5.7</v>
      </c>
      <c r="D46" s="111">
        <v>5.7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</row>
    <row r="47" spans="1:14" ht="25.5">
      <c r="A47" s="71">
        <v>3299</v>
      </c>
      <c r="B47" s="9" t="s">
        <v>29</v>
      </c>
      <c r="C47" s="111">
        <v>50716.96</v>
      </c>
      <c r="D47" s="111">
        <v>12066.96</v>
      </c>
      <c r="E47" s="111"/>
      <c r="F47" s="111">
        <v>20000</v>
      </c>
      <c r="G47" s="111">
        <v>5200</v>
      </c>
      <c r="H47" s="111">
        <v>8100</v>
      </c>
      <c r="I47" s="111"/>
      <c r="J47" s="111"/>
      <c r="K47" s="111"/>
      <c r="L47" s="111">
        <v>5350</v>
      </c>
      <c r="M47" s="111"/>
      <c r="N47" s="111"/>
    </row>
    <row r="48" spans="1:14" ht="12.75">
      <c r="A48" s="80">
        <v>34</v>
      </c>
      <c r="B48" s="81" t="s">
        <v>30</v>
      </c>
      <c r="C48" s="109">
        <v>10250</v>
      </c>
      <c r="D48" s="109">
        <v>10000</v>
      </c>
      <c r="E48" s="109">
        <v>0</v>
      </c>
      <c r="F48" s="109">
        <v>250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/>
      <c r="N48" s="109"/>
    </row>
    <row r="49" spans="1:14" ht="12.75">
      <c r="A49" s="82">
        <v>343</v>
      </c>
      <c r="B49" s="83" t="s">
        <v>31</v>
      </c>
      <c r="C49" s="110">
        <v>10250</v>
      </c>
      <c r="D49" s="110">
        <v>10000</v>
      </c>
      <c r="E49" s="110">
        <v>0</v>
      </c>
      <c r="F49" s="110">
        <v>250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/>
      <c r="N49" s="110"/>
    </row>
    <row r="50" spans="1:14" ht="25.5">
      <c r="A50" s="71">
        <v>3431</v>
      </c>
      <c r="B50" s="9" t="s">
        <v>61</v>
      </c>
      <c r="C50" s="111">
        <v>10250</v>
      </c>
      <c r="D50" s="111">
        <v>10000</v>
      </c>
      <c r="E50" s="111"/>
      <c r="F50" s="111">
        <v>250</v>
      </c>
      <c r="G50" s="111"/>
      <c r="H50" s="111"/>
      <c r="I50" s="111"/>
      <c r="J50" s="111"/>
      <c r="K50" s="111"/>
      <c r="L50" s="111"/>
      <c r="M50" s="111"/>
      <c r="N50" s="111"/>
    </row>
    <row r="51" spans="1:14" ht="26.25" customHeight="1">
      <c r="A51" s="221" t="s">
        <v>100</v>
      </c>
      <c r="B51" s="226"/>
      <c r="C51" s="112">
        <f aca="true" t="shared" si="16" ref="C51:L52">C52</f>
        <v>390350</v>
      </c>
      <c r="D51" s="112">
        <f t="shared" si="16"/>
        <v>220700</v>
      </c>
      <c r="E51" s="112">
        <f t="shared" si="16"/>
        <v>0</v>
      </c>
      <c r="F51" s="112">
        <f t="shared" si="16"/>
        <v>122500</v>
      </c>
      <c r="G51" s="112">
        <f t="shared" si="16"/>
        <v>47150</v>
      </c>
      <c r="H51" s="112">
        <f t="shared" si="16"/>
        <v>0</v>
      </c>
      <c r="I51" s="112">
        <f t="shared" si="16"/>
        <v>0</v>
      </c>
      <c r="J51" s="112">
        <f t="shared" si="16"/>
        <v>0</v>
      </c>
      <c r="K51" s="112">
        <f t="shared" si="16"/>
        <v>0</v>
      </c>
      <c r="L51" s="112">
        <f t="shared" si="16"/>
        <v>0</v>
      </c>
      <c r="M51" s="112"/>
      <c r="N51" s="112"/>
    </row>
    <row r="52" spans="1:14" s="6" customFormat="1" ht="12.75">
      <c r="A52" s="85">
        <v>3</v>
      </c>
      <c r="B52" s="87" t="s">
        <v>20</v>
      </c>
      <c r="C52" s="113">
        <f>C53</f>
        <v>390350</v>
      </c>
      <c r="D52" s="113">
        <f t="shared" si="16"/>
        <v>220700</v>
      </c>
      <c r="E52" s="113">
        <f t="shared" si="16"/>
        <v>0</v>
      </c>
      <c r="F52" s="113">
        <f t="shared" si="16"/>
        <v>122500</v>
      </c>
      <c r="G52" s="113">
        <f t="shared" si="16"/>
        <v>47150</v>
      </c>
      <c r="H52" s="113">
        <f t="shared" si="16"/>
        <v>0</v>
      </c>
      <c r="I52" s="113">
        <f t="shared" si="16"/>
        <v>0</v>
      </c>
      <c r="J52" s="113">
        <f t="shared" si="16"/>
        <v>0</v>
      </c>
      <c r="K52" s="113">
        <f t="shared" si="16"/>
        <v>0</v>
      </c>
      <c r="L52" s="113">
        <f t="shared" si="16"/>
        <v>0</v>
      </c>
      <c r="M52" s="113"/>
      <c r="N52" s="113"/>
    </row>
    <row r="53" spans="1:14" ht="12.75">
      <c r="A53" s="80">
        <v>32</v>
      </c>
      <c r="B53" s="81" t="s">
        <v>25</v>
      </c>
      <c r="C53" s="109">
        <f>C54+C56</f>
        <v>390350</v>
      </c>
      <c r="D53" s="109">
        <f aca="true" t="shared" si="17" ref="D53:I53">D54+D56</f>
        <v>220700</v>
      </c>
      <c r="E53" s="109">
        <f t="shared" si="17"/>
        <v>0</v>
      </c>
      <c r="F53" s="109">
        <f t="shared" si="17"/>
        <v>122500</v>
      </c>
      <c r="G53" s="109">
        <f t="shared" si="17"/>
        <v>47150</v>
      </c>
      <c r="H53" s="109">
        <f t="shared" si="17"/>
        <v>0</v>
      </c>
      <c r="I53" s="109">
        <f t="shared" si="17"/>
        <v>0</v>
      </c>
      <c r="J53" s="109">
        <f>J54+J56</f>
        <v>0</v>
      </c>
      <c r="K53" s="109">
        <f>K54+K56</f>
        <v>0</v>
      </c>
      <c r="L53" s="109">
        <f>L54+L56</f>
        <v>0</v>
      </c>
      <c r="M53" s="109"/>
      <c r="N53" s="109"/>
    </row>
    <row r="54" spans="1:14" ht="12.75">
      <c r="A54" s="82">
        <v>322</v>
      </c>
      <c r="B54" s="83" t="s">
        <v>27</v>
      </c>
      <c r="C54" s="110">
        <f>C55</f>
        <v>54000</v>
      </c>
      <c r="D54" s="110">
        <f aca="true" t="shared" si="18" ref="D54:I54">D55</f>
        <v>54000</v>
      </c>
      <c r="E54" s="110">
        <f t="shared" si="18"/>
        <v>0</v>
      </c>
      <c r="F54" s="110">
        <f t="shared" si="18"/>
        <v>0</v>
      </c>
      <c r="G54" s="110">
        <f t="shared" si="18"/>
        <v>0</v>
      </c>
      <c r="H54" s="110">
        <f t="shared" si="18"/>
        <v>0</v>
      </c>
      <c r="I54" s="110">
        <f t="shared" si="18"/>
        <v>0</v>
      </c>
      <c r="J54" s="110">
        <f>J55</f>
        <v>0</v>
      </c>
      <c r="K54" s="110">
        <f>K55</f>
        <v>0</v>
      </c>
      <c r="L54" s="110">
        <f>L55</f>
        <v>0</v>
      </c>
      <c r="M54" s="110"/>
      <c r="N54" s="110"/>
    </row>
    <row r="55" spans="1:14" ht="25.5">
      <c r="A55" s="71">
        <v>3224</v>
      </c>
      <c r="B55" s="84" t="s">
        <v>101</v>
      </c>
      <c r="C55" s="111">
        <v>54000</v>
      </c>
      <c r="D55" s="111">
        <v>54000</v>
      </c>
      <c r="E55" s="121"/>
      <c r="F55" s="111"/>
      <c r="G55" s="111"/>
      <c r="H55" s="111"/>
      <c r="I55" s="111"/>
      <c r="J55" s="111"/>
      <c r="K55" s="111"/>
      <c r="L55" s="111"/>
      <c r="M55" s="111"/>
      <c r="N55" s="111"/>
    </row>
    <row r="56" spans="1:14" ht="12.75">
      <c r="A56" s="82">
        <v>323</v>
      </c>
      <c r="B56" s="83" t="s">
        <v>28</v>
      </c>
      <c r="C56" s="110">
        <f>SUM(C57+C58)</f>
        <v>336350</v>
      </c>
      <c r="D56" s="110">
        <f>SUM(D57+D58)</f>
        <v>166700</v>
      </c>
      <c r="E56" s="110">
        <f>SUM(E57+E58)</f>
        <v>0</v>
      </c>
      <c r="F56" s="110">
        <f aca="true" t="shared" si="19" ref="F56:L56">SUM(F57+F58)</f>
        <v>122500</v>
      </c>
      <c r="G56" s="110">
        <f t="shared" si="19"/>
        <v>47150</v>
      </c>
      <c r="H56" s="110">
        <f t="shared" si="19"/>
        <v>0</v>
      </c>
      <c r="I56" s="110">
        <f t="shared" si="19"/>
        <v>0</v>
      </c>
      <c r="J56" s="110">
        <f t="shared" si="19"/>
        <v>0</v>
      </c>
      <c r="K56" s="110">
        <f t="shared" si="19"/>
        <v>0</v>
      </c>
      <c r="L56" s="110">
        <f t="shared" si="19"/>
        <v>0</v>
      </c>
      <c r="M56" s="110"/>
      <c r="N56" s="110"/>
    </row>
    <row r="57" spans="1:14" ht="24.75" customHeight="1">
      <c r="A57" s="71">
        <v>3232</v>
      </c>
      <c r="B57" s="84" t="s">
        <v>102</v>
      </c>
      <c r="C57" s="111">
        <v>332434.17</v>
      </c>
      <c r="D57" s="111">
        <v>162784.17</v>
      </c>
      <c r="E57" s="121"/>
      <c r="F57" s="111">
        <v>122500</v>
      </c>
      <c r="G57" s="111">
        <v>47150</v>
      </c>
      <c r="H57" s="111"/>
      <c r="I57" s="111"/>
      <c r="J57" s="111"/>
      <c r="K57" s="111"/>
      <c r="L57" s="111"/>
      <c r="M57" s="111"/>
      <c r="N57" s="111"/>
    </row>
    <row r="58" spans="1:14" ht="12.75" customHeight="1">
      <c r="A58" s="71">
        <v>3237</v>
      </c>
      <c r="B58" s="84" t="s">
        <v>53</v>
      </c>
      <c r="C58" s="111">
        <v>3915.83</v>
      </c>
      <c r="D58" s="111">
        <v>3915.83</v>
      </c>
      <c r="E58" s="121"/>
      <c r="F58" s="111"/>
      <c r="G58" s="111"/>
      <c r="H58" s="111"/>
      <c r="I58" s="111"/>
      <c r="J58" s="111"/>
      <c r="K58" s="111"/>
      <c r="L58" s="111"/>
      <c r="M58" s="111"/>
      <c r="N58" s="111"/>
    </row>
    <row r="59" spans="1:14" ht="24" customHeight="1">
      <c r="A59" s="218" t="s">
        <v>103</v>
      </c>
      <c r="B59" s="218"/>
      <c r="C59" s="107">
        <f>C60</f>
        <v>16040</v>
      </c>
      <c r="D59" s="107">
        <f aca="true" t="shared" si="20" ref="D59:L61">D60</f>
        <v>16040</v>
      </c>
      <c r="E59" s="107">
        <f t="shared" si="20"/>
        <v>0</v>
      </c>
      <c r="F59" s="107">
        <f t="shared" si="20"/>
        <v>0</v>
      </c>
      <c r="G59" s="107">
        <f t="shared" si="20"/>
        <v>0</v>
      </c>
      <c r="H59" s="107">
        <f t="shared" si="20"/>
        <v>0</v>
      </c>
      <c r="I59" s="107">
        <f t="shared" si="20"/>
        <v>0</v>
      </c>
      <c r="J59" s="107">
        <f t="shared" si="20"/>
        <v>0</v>
      </c>
      <c r="K59" s="107">
        <f t="shared" si="20"/>
        <v>0</v>
      </c>
      <c r="L59" s="107">
        <f t="shared" si="20"/>
        <v>0</v>
      </c>
      <c r="M59" s="107"/>
      <c r="N59" s="107"/>
    </row>
    <row r="60" spans="1:14" ht="40.5" customHeight="1">
      <c r="A60" s="88">
        <v>37</v>
      </c>
      <c r="B60" s="89" t="s">
        <v>70</v>
      </c>
      <c r="C60" s="109">
        <f>C61</f>
        <v>16040</v>
      </c>
      <c r="D60" s="109">
        <f t="shared" si="20"/>
        <v>16040</v>
      </c>
      <c r="E60" s="109">
        <f t="shared" si="20"/>
        <v>0</v>
      </c>
      <c r="F60" s="109">
        <f t="shared" si="20"/>
        <v>0</v>
      </c>
      <c r="G60" s="109">
        <f t="shared" si="20"/>
        <v>0</v>
      </c>
      <c r="H60" s="109">
        <f t="shared" si="20"/>
        <v>0</v>
      </c>
      <c r="I60" s="109">
        <f t="shared" si="20"/>
        <v>0</v>
      </c>
      <c r="J60" s="109">
        <f t="shared" si="20"/>
        <v>0</v>
      </c>
      <c r="K60" s="109">
        <f t="shared" si="20"/>
        <v>0</v>
      </c>
      <c r="L60" s="109">
        <f t="shared" si="20"/>
        <v>0</v>
      </c>
      <c r="M60" s="109"/>
      <c r="N60" s="109"/>
    </row>
    <row r="61" spans="1:14" ht="25.5">
      <c r="A61" s="100">
        <v>372</v>
      </c>
      <c r="B61" s="102" t="s">
        <v>142</v>
      </c>
      <c r="C61" s="116">
        <f>C62</f>
        <v>16040</v>
      </c>
      <c r="D61" s="116">
        <f t="shared" si="20"/>
        <v>16040</v>
      </c>
      <c r="E61" s="116">
        <f>E62</f>
        <v>0</v>
      </c>
      <c r="F61" s="116">
        <f t="shared" si="20"/>
        <v>0</v>
      </c>
      <c r="G61" s="116">
        <f t="shared" si="20"/>
        <v>0</v>
      </c>
      <c r="H61" s="116">
        <f t="shared" si="20"/>
        <v>0</v>
      </c>
      <c r="I61" s="116">
        <f t="shared" si="20"/>
        <v>0</v>
      </c>
      <c r="J61" s="116">
        <f t="shared" si="20"/>
        <v>0</v>
      </c>
      <c r="K61" s="116">
        <f t="shared" si="20"/>
        <v>0</v>
      </c>
      <c r="L61" s="116">
        <f t="shared" si="20"/>
        <v>0</v>
      </c>
      <c r="M61" s="116"/>
      <c r="N61" s="116"/>
    </row>
    <row r="62" spans="1:14" ht="25.5">
      <c r="A62" s="71">
        <v>3721</v>
      </c>
      <c r="B62" s="84" t="s">
        <v>71</v>
      </c>
      <c r="C62" s="111">
        <v>16040</v>
      </c>
      <c r="D62" s="111">
        <v>16040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/>
      <c r="N62" s="111"/>
    </row>
    <row r="63" spans="1:25" ht="26.25" customHeight="1">
      <c r="A63" s="218" t="s">
        <v>87</v>
      </c>
      <c r="B63" s="218"/>
      <c r="C63" s="115">
        <f aca="true" t="shared" si="21" ref="C63:L63">C64+C84+C90+C95+C102+C106+C122+C130+C144+C158+C189+C194+C171</f>
        <v>1761902.53</v>
      </c>
      <c r="D63" s="115">
        <f t="shared" si="21"/>
        <v>215500.53</v>
      </c>
      <c r="E63" s="115">
        <f t="shared" si="21"/>
        <v>38947</v>
      </c>
      <c r="F63" s="115">
        <f t="shared" si="21"/>
        <v>170</v>
      </c>
      <c r="G63" s="115">
        <f t="shared" si="21"/>
        <v>964085</v>
      </c>
      <c r="H63" s="115">
        <f t="shared" si="21"/>
        <v>506750</v>
      </c>
      <c r="I63" s="115">
        <f t="shared" si="21"/>
        <v>0</v>
      </c>
      <c r="J63" s="115">
        <f t="shared" si="21"/>
        <v>0</v>
      </c>
      <c r="K63" s="115">
        <f t="shared" si="21"/>
        <v>28300</v>
      </c>
      <c r="L63" s="115">
        <f t="shared" si="21"/>
        <v>8150</v>
      </c>
      <c r="M63" s="115"/>
      <c r="N63" s="115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:14" ht="24.75" customHeight="1">
      <c r="A64" s="218" t="s">
        <v>91</v>
      </c>
      <c r="B64" s="218"/>
      <c r="C64" s="107">
        <f aca="true" t="shared" si="22" ref="C64:L64">C65+C80</f>
        <v>16150</v>
      </c>
      <c r="D64" s="107">
        <f t="shared" si="22"/>
        <v>0</v>
      </c>
      <c r="E64" s="107">
        <f t="shared" si="22"/>
        <v>0</v>
      </c>
      <c r="F64" s="107">
        <f t="shared" si="22"/>
        <v>0</v>
      </c>
      <c r="G64" s="107">
        <f t="shared" si="22"/>
        <v>0</v>
      </c>
      <c r="H64" s="107">
        <f t="shared" si="22"/>
        <v>8000</v>
      </c>
      <c r="I64" s="107">
        <f t="shared" si="22"/>
        <v>0</v>
      </c>
      <c r="J64" s="107">
        <f t="shared" si="22"/>
        <v>0</v>
      </c>
      <c r="K64" s="107">
        <f t="shared" si="22"/>
        <v>0</v>
      </c>
      <c r="L64" s="107">
        <f t="shared" si="22"/>
        <v>8150</v>
      </c>
      <c r="M64" s="107"/>
      <c r="N64" s="107"/>
    </row>
    <row r="65" spans="1:14" s="6" customFormat="1" ht="12.75" customHeight="1">
      <c r="A65" s="90">
        <v>3</v>
      </c>
      <c r="B65" s="91" t="s">
        <v>20</v>
      </c>
      <c r="C65" s="108">
        <f aca="true" t="shared" si="23" ref="C65:H65">C72+C66</f>
        <v>16150</v>
      </c>
      <c r="D65" s="108">
        <f t="shared" si="23"/>
        <v>0</v>
      </c>
      <c r="E65" s="108">
        <f t="shared" si="23"/>
        <v>0</v>
      </c>
      <c r="F65" s="108">
        <f t="shared" si="23"/>
        <v>0</v>
      </c>
      <c r="G65" s="108">
        <f t="shared" si="23"/>
        <v>0</v>
      </c>
      <c r="H65" s="108">
        <f t="shared" si="23"/>
        <v>8000</v>
      </c>
      <c r="I65" s="108">
        <f>I72</f>
        <v>0</v>
      </c>
      <c r="J65" s="108">
        <f>J72</f>
        <v>0</v>
      </c>
      <c r="K65" s="108">
        <f>K72</f>
        <v>0</v>
      </c>
      <c r="L65" s="108">
        <f>L72</f>
        <v>8150</v>
      </c>
      <c r="M65" s="108"/>
      <c r="N65" s="108"/>
    </row>
    <row r="66" spans="1:14" s="6" customFormat="1" ht="12.75">
      <c r="A66" s="80">
        <v>31</v>
      </c>
      <c r="B66" s="81" t="s">
        <v>21</v>
      </c>
      <c r="C66" s="109">
        <f aca="true" t="shared" si="24" ref="C66:L66">C67+C69</f>
        <v>2400.51</v>
      </c>
      <c r="D66" s="109">
        <f t="shared" si="24"/>
        <v>0</v>
      </c>
      <c r="E66" s="109">
        <f t="shared" si="24"/>
        <v>0</v>
      </c>
      <c r="F66" s="109">
        <f t="shared" si="24"/>
        <v>0</v>
      </c>
      <c r="G66" s="109">
        <f t="shared" si="24"/>
        <v>0</v>
      </c>
      <c r="H66" s="109">
        <f t="shared" si="24"/>
        <v>2400.51</v>
      </c>
      <c r="I66" s="109">
        <f t="shared" si="24"/>
        <v>0</v>
      </c>
      <c r="J66" s="109">
        <f t="shared" si="24"/>
        <v>0</v>
      </c>
      <c r="K66" s="109">
        <f t="shared" si="24"/>
        <v>0</v>
      </c>
      <c r="L66" s="109">
        <f t="shared" si="24"/>
        <v>0</v>
      </c>
      <c r="M66" s="109"/>
      <c r="N66" s="109"/>
    </row>
    <row r="67" spans="1:14" ht="12.75">
      <c r="A67" s="82">
        <v>311</v>
      </c>
      <c r="B67" s="83" t="s">
        <v>22</v>
      </c>
      <c r="C67" s="110">
        <v>2048.21</v>
      </c>
      <c r="D67" s="110">
        <v>0</v>
      </c>
      <c r="E67" s="110">
        <v>0</v>
      </c>
      <c r="F67" s="110">
        <v>0</v>
      </c>
      <c r="G67" s="110">
        <v>0</v>
      </c>
      <c r="H67" s="110">
        <v>2048.21</v>
      </c>
      <c r="I67" s="110">
        <v>0</v>
      </c>
      <c r="J67" s="110">
        <v>0</v>
      </c>
      <c r="K67" s="110">
        <v>0</v>
      </c>
      <c r="L67" s="110">
        <v>0</v>
      </c>
      <c r="M67" s="110"/>
      <c r="N67" s="110"/>
    </row>
    <row r="68" spans="1:14" ht="12.75">
      <c r="A68" s="71">
        <v>3111</v>
      </c>
      <c r="B68" s="9" t="s">
        <v>38</v>
      </c>
      <c r="C68" s="111">
        <v>2048.21</v>
      </c>
      <c r="D68" s="111"/>
      <c r="E68" s="111"/>
      <c r="F68" s="111"/>
      <c r="G68" s="111"/>
      <c r="H68" s="111">
        <v>2048.21</v>
      </c>
      <c r="I68" s="111"/>
      <c r="J68" s="111"/>
      <c r="K68" s="111"/>
      <c r="L68" s="111"/>
      <c r="M68" s="111"/>
      <c r="N68" s="111"/>
    </row>
    <row r="69" spans="1:14" ht="12.75">
      <c r="A69" s="82">
        <v>313</v>
      </c>
      <c r="B69" s="83" t="s">
        <v>24</v>
      </c>
      <c r="C69" s="110">
        <f>SUM(C70:C71)</f>
        <v>352.3</v>
      </c>
      <c r="D69" s="110">
        <f aca="true" t="shared" si="25" ref="D69:I69">SUM(D70:D71)</f>
        <v>0</v>
      </c>
      <c r="E69" s="110">
        <f t="shared" si="25"/>
        <v>0</v>
      </c>
      <c r="F69" s="110">
        <f t="shared" si="25"/>
        <v>0</v>
      </c>
      <c r="G69" s="110">
        <f t="shared" si="25"/>
        <v>0</v>
      </c>
      <c r="H69" s="110">
        <f t="shared" si="25"/>
        <v>352.3</v>
      </c>
      <c r="I69" s="110">
        <f t="shared" si="25"/>
        <v>0</v>
      </c>
      <c r="J69" s="110">
        <f>SUM(J70:J71)</f>
        <v>0</v>
      </c>
      <c r="K69" s="110">
        <f>SUM(K70:K71)</f>
        <v>0</v>
      </c>
      <c r="L69" s="110">
        <f>SUM(L70:L71)</f>
        <v>0</v>
      </c>
      <c r="M69" s="110"/>
      <c r="N69" s="110"/>
    </row>
    <row r="70" spans="1:14" ht="25.5">
      <c r="A70" s="71">
        <v>3132</v>
      </c>
      <c r="B70" s="9" t="s">
        <v>39</v>
      </c>
      <c r="C70" s="111">
        <v>317.48</v>
      </c>
      <c r="D70" s="111"/>
      <c r="E70" s="111"/>
      <c r="F70" s="111"/>
      <c r="G70" s="111"/>
      <c r="H70" s="111">
        <v>317.48</v>
      </c>
      <c r="I70" s="111"/>
      <c r="J70" s="111"/>
      <c r="K70" s="111"/>
      <c r="L70" s="111"/>
      <c r="M70" s="111"/>
      <c r="N70" s="111"/>
    </row>
    <row r="71" spans="1:14" ht="25.5">
      <c r="A71" s="71">
        <v>3133</v>
      </c>
      <c r="B71" s="9" t="s">
        <v>40</v>
      </c>
      <c r="C71" s="111">
        <v>34.82</v>
      </c>
      <c r="D71" s="111"/>
      <c r="E71" s="111"/>
      <c r="F71" s="111"/>
      <c r="G71" s="111"/>
      <c r="H71" s="111">
        <v>34.82</v>
      </c>
      <c r="I71" s="111"/>
      <c r="J71" s="111"/>
      <c r="K71" s="111"/>
      <c r="L71" s="111"/>
      <c r="M71" s="111"/>
      <c r="N71" s="111"/>
    </row>
    <row r="72" spans="1:14" s="6" customFormat="1" ht="12.75" customHeight="1">
      <c r="A72" s="88">
        <v>32</v>
      </c>
      <c r="B72" s="89" t="s">
        <v>25</v>
      </c>
      <c r="C72" s="109">
        <f>C73+C75+C77</f>
        <v>13749.49</v>
      </c>
      <c r="D72" s="109">
        <f aca="true" t="shared" si="26" ref="D72:L72">D73+D75+D77</f>
        <v>0</v>
      </c>
      <c r="E72" s="109">
        <f t="shared" si="26"/>
        <v>0</v>
      </c>
      <c r="F72" s="109">
        <f t="shared" si="26"/>
        <v>0</v>
      </c>
      <c r="G72" s="109">
        <f t="shared" si="26"/>
        <v>0</v>
      </c>
      <c r="H72" s="109">
        <f>H73+H75+H77</f>
        <v>5599.49</v>
      </c>
      <c r="I72" s="109">
        <f t="shared" si="26"/>
        <v>0</v>
      </c>
      <c r="J72" s="109">
        <f t="shared" si="26"/>
        <v>0</v>
      </c>
      <c r="K72" s="109">
        <f t="shared" si="26"/>
        <v>0</v>
      </c>
      <c r="L72" s="109">
        <f t="shared" si="26"/>
        <v>8150</v>
      </c>
      <c r="M72" s="109"/>
      <c r="N72" s="109"/>
    </row>
    <row r="73" spans="1:14" s="6" customFormat="1" ht="12.75" customHeight="1">
      <c r="A73" s="82">
        <v>321</v>
      </c>
      <c r="B73" s="83" t="s">
        <v>26</v>
      </c>
      <c r="C73" s="114">
        <v>4300</v>
      </c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  <c r="J73" s="114">
        <v>0</v>
      </c>
      <c r="K73" s="114">
        <v>0</v>
      </c>
      <c r="L73" s="114">
        <v>4300</v>
      </c>
      <c r="M73" s="114"/>
      <c r="N73" s="114"/>
    </row>
    <row r="74" spans="1:14" s="6" customFormat="1" ht="12.75" customHeight="1">
      <c r="A74" s="71">
        <v>3211</v>
      </c>
      <c r="B74" s="9" t="s">
        <v>41</v>
      </c>
      <c r="C74" s="111">
        <v>4300</v>
      </c>
      <c r="D74" s="111"/>
      <c r="E74" s="111"/>
      <c r="F74" s="111"/>
      <c r="G74" s="111"/>
      <c r="H74" s="111">
        <v>0</v>
      </c>
      <c r="I74" s="111"/>
      <c r="J74" s="111"/>
      <c r="K74" s="111"/>
      <c r="L74" s="111">
        <v>4300</v>
      </c>
      <c r="M74" s="111"/>
      <c r="N74" s="111"/>
    </row>
    <row r="75" spans="1:14" s="6" customFormat="1" ht="25.5" customHeight="1">
      <c r="A75" s="92">
        <v>329</v>
      </c>
      <c r="B75" s="93" t="s">
        <v>29</v>
      </c>
      <c r="C75" s="110">
        <v>8649.49</v>
      </c>
      <c r="D75" s="110">
        <v>0</v>
      </c>
      <c r="E75" s="110">
        <v>0</v>
      </c>
      <c r="F75" s="110">
        <v>0</v>
      </c>
      <c r="G75" s="110">
        <v>0</v>
      </c>
      <c r="H75" s="110">
        <v>5599.49</v>
      </c>
      <c r="I75" s="110">
        <v>0</v>
      </c>
      <c r="J75" s="110">
        <v>0</v>
      </c>
      <c r="K75" s="110">
        <v>0</v>
      </c>
      <c r="L75" s="110">
        <v>3050</v>
      </c>
      <c r="M75" s="110"/>
      <c r="N75" s="110"/>
    </row>
    <row r="76" spans="1:14" s="6" customFormat="1" ht="25.5">
      <c r="A76" s="71">
        <v>3299</v>
      </c>
      <c r="B76" s="9" t="s">
        <v>29</v>
      </c>
      <c r="C76" s="111">
        <v>8649.49</v>
      </c>
      <c r="D76" s="111"/>
      <c r="E76" s="111"/>
      <c r="F76" s="111"/>
      <c r="G76" s="111"/>
      <c r="H76" s="111">
        <v>5599.49</v>
      </c>
      <c r="I76" s="111"/>
      <c r="J76" s="111"/>
      <c r="K76" s="111"/>
      <c r="L76" s="111">
        <v>3050</v>
      </c>
      <c r="M76" s="111"/>
      <c r="N76" s="111"/>
    </row>
    <row r="77" spans="1:14" s="6" customFormat="1" ht="12.75">
      <c r="A77" s="105">
        <v>323</v>
      </c>
      <c r="B77" s="103" t="s">
        <v>28</v>
      </c>
      <c r="C77" s="114">
        <v>800</v>
      </c>
      <c r="D77" s="114">
        <v>0</v>
      </c>
      <c r="E77" s="114">
        <v>0</v>
      </c>
      <c r="F77" s="114">
        <v>0</v>
      </c>
      <c r="G77" s="114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800</v>
      </c>
      <c r="M77" s="114"/>
      <c r="N77" s="114"/>
    </row>
    <row r="78" spans="1:14" s="6" customFormat="1" ht="12.75" customHeight="1">
      <c r="A78" s="71">
        <v>3237</v>
      </c>
      <c r="B78" s="9" t="s">
        <v>53</v>
      </c>
      <c r="C78" s="111">
        <v>800</v>
      </c>
      <c r="D78" s="111"/>
      <c r="E78" s="111"/>
      <c r="F78" s="111"/>
      <c r="G78" s="111"/>
      <c r="H78" s="111"/>
      <c r="I78" s="111"/>
      <c r="J78" s="111"/>
      <c r="K78" s="111"/>
      <c r="L78" s="111">
        <v>800</v>
      </c>
      <c r="M78" s="111"/>
      <c r="N78" s="111"/>
    </row>
    <row r="79" spans="1:14" ht="12.75">
      <c r="A79" s="71">
        <v>3239</v>
      </c>
      <c r="B79" s="9" t="s">
        <v>55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</row>
    <row r="80" spans="1:14" ht="12.75" customHeight="1">
      <c r="A80" s="90">
        <v>4</v>
      </c>
      <c r="B80" s="91" t="s">
        <v>93</v>
      </c>
      <c r="C80" s="108">
        <f>C81</f>
        <v>0</v>
      </c>
      <c r="D80" s="108">
        <f aca="true" t="shared" si="27" ref="D80:L81">D81</f>
        <v>0</v>
      </c>
      <c r="E80" s="108">
        <f t="shared" si="27"/>
        <v>0</v>
      </c>
      <c r="F80" s="108">
        <f t="shared" si="27"/>
        <v>0</v>
      </c>
      <c r="G80" s="108">
        <f t="shared" si="27"/>
        <v>0</v>
      </c>
      <c r="H80" s="108">
        <f t="shared" si="27"/>
        <v>0</v>
      </c>
      <c r="I80" s="108">
        <f t="shared" si="27"/>
        <v>0</v>
      </c>
      <c r="J80" s="108">
        <f t="shared" si="27"/>
        <v>0</v>
      </c>
      <c r="K80" s="108">
        <f t="shared" si="27"/>
        <v>0</v>
      </c>
      <c r="L80" s="108">
        <f t="shared" si="27"/>
        <v>0</v>
      </c>
      <c r="M80" s="108"/>
      <c r="N80" s="108"/>
    </row>
    <row r="81" spans="1:14" ht="38.25">
      <c r="A81" s="88">
        <v>42</v>
      </c>
      <c r="B81" s="89" t="s">
        <v>94</v>
      </c>
      <c r="C81" s="109">
        <f>C82</f>
        <v>0</v>
      </c>
      <c r="D81" s="109">
        <f>D82</f>
        <v>0</v>
      </c>
      <c r="E81" s="109">
        <f t="shared" si="27"/>
        <v>0</v>
      </c>
      <c r="F81" s="109">
        <f t="shared" si="27"/>
        <v>0</v>
      </c>
      <c r="G81" s="109">
        <f t="shared" si="27"/>
        <v>0</v>
      </c>
      <c r="H81" s="109">
        <f t="shared" si="27"/>
        <v>0</v>
      </c>
      <c r="I81" s="109">
        <f t="shared" si="27"/>
        <v>0</v>
      </c>
      <c r="J81" s="109">
        <f t="shared" si="27"/>
        <v>0</v>
      </c>
      <c r="K81" s="109">
        <f t="shared" si="27"/>
        <v>0</v>
      </c>
      <c r="L81" s="109">
        <f t="shared" si="27"/>
        <v>0</v>
      </c>
      <c r="M81" s="109"/>
      <c r="N81" s="109"/>
    </row>
    <row r="82" spans="1:14" s="6" customFormat="1" ht="12.75">
      <c r="A82" s="82">
        <v>422</v>
      </c>
      <c r="B82" s="83" t="s">
        <v>32</v>
      </c>
      <c r="C82" s="114">
        <v>0</v>
      </c>
      <c r="D82" s="114">
        <v>0</v>
      </c>
      <c r="E82" s="114">
        <v>0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/>
      <c r="N82" s="114"/>
    </row>
    <row r="83" spans="1:14" ht="12.75">
      <c r="A83" s="71">
        <v>4226</v>
      </c>
      <c r="B83" s="9" t="s">
        <v>72</v>
      </c>
      <c r="C83" s="111">
        <v>0</v>
      </c>
      <c r="D83" s="111"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/>
      <c r="N83" s="111"/>
    </row>
    <row r="84" spans="1:14" ht="12.75">
      <c r="A84" s="218" t="s">
        <v>90</v>
      </c>
      <c r="B84" s="218"/>
      <c r="C84" s="107">
        <f>C85</f>
        <v>24483.8</v>
      </c>
      <c r="D84" s="107">
        <f aca="true" t="shared" si="28" ref="D84:L85">D85</f>
        <v>24483.8</v>
      </c>
      <c r="E84" s="107">
        <f t="shared" si="28"/>
        <v>0</v>
      </c>
      <c r="F84" s="107">
        <f t="shared" si="28"/>
        <v>0</v>
      </c>
      <c r="G84" s="107">
        <f t="shared" si="28"/>
        <v>0</v>
      </c>
      <c r="H84" s="107">
        <f t="shared" si="28"/>
        <v>0</v>
      </c>
      <c r="I84" s="107">
        <f t="shared" si="28"/>
        <v>0</v>
      </c>
      <c r="J84" s="107">
        <f t="shared" si="28"/>
        <v>0</v>
      </c>
      <c r="K84" s="107">
        <f t="shared" si="28"/>
        <v>0</v>
      </c>
      <c r="L84" s="107">
        <f t="shared" si="28"/>
        <v>0</v>
      </c>
      <c r="M84" s="107"/>
      <c r="N84" s="107"/>
    </row>
    <row r="85" spans="1:14" ht="12.75">
      <c r="A85" s="90">
        <v>3</v>
      </c>
      <c r="B85" s="91" t="s">
        <v>20</v>
      </c>
      <c r="C85" s="108">
        <f>C86</f>
        <v>24483.8</v>
      </c>
      <c r="D85" s="108">
        <f t="shared" si="28"/>
        <v>24483.8</v>
      </c>
      <c r="E85" s="108">
        <f t="shared" si="28"/>
        <v>0</v>
      </c>
      <c r="F85" s="108">
        <f t="shared" si="28"/>
        <v>0</v>
      </c>
      <c r="G85" s="108">
        <f t="shared" si="28"/>
        <v>0</v>
      </c>
      <c r="H85" s="108">
        <f t="shared" si="28"/>
        <v>0</v>
      </c>
      <c r="I85" s="108">
        <f t="shared" si="28"/>
        <v>0</v>
      </c>
      <c r="J85" s="108">
        <f t="shared" si="28"/>
        <v>0</v>
      </c>
      <c r="K85" s="108">
        <f t="shared" si="28"/>
        <v>0</v>
      </c>
      <c r="L85" s="108">
        <f t="shared" si="28"/>
        <v>0</v>
      </c>
      <c r="M85" s="108"/>
      <c r="N85" s="108"/>
    </row>
    <row r="86" spans="1:14" ht="12.75" customHeight="1">
      <c r="A86" s="88">
        <v>32</v>
      </c>
      <c r="B86" s="89" t="s">
        <v>25</v>
      </c>
      <c r="C86" s="109">
        <f>C87</f>
        <v>24483.8</v>
      </c>
      <c r="D86" s="109">
        <f aca="true" t="shared" si="29" ref="D86:L86">SUM(D87)</f>
        <v>24483.8</v>
      </c>
      <c r="E86" s="109">
        <f t="shared" si="29"/>
        <v>0</v>
      </c>
      <c r="F86" s="109">
        <f t="shared" si="29"/>
        <v>0</v>
      </c>
      <c r="G86" s="109">
        <f t="shared" si="29"/>
        <v>0</v>
      </c>
      <c r="H86" s="109">
        <f t="shared" si="29"/>
        <v>0</v>
      </c>
      <c r="I86" s="109">
        <f t="shared" si="29"/>
        <v>0</v>
      </c>
      <c r="J86" s="109">
        <f t="shared" si="29"/>
        <v>0</v>
      </c>
      <c r="K86" s="109">
        <f t="shared" si="29"/>
        <v>0</v>
      </c>
      <c r="L86" s="109">
        <f t="shared" si="29"/>
        <v>0</v>
      </c>
      <c r="M86" s="109"/>
      <c r="N86" s="109"/>
    </row>
    <row r="87" spans="1:14" ht="25.5">
      <c r="A87" s="92">
        <v>329</v>
      </c>
      <c r="B87" s="93" t="s">
        <v>29</v>
      </c>
      <c r="C87" s="110">
        <f>SUM(C88+C89)</f>
        <v>24483.8</v>
      </c>
      <c r="D87" s="110">
        <f aca="true" t="shared" si="30" ref="D87:L87">SUM(D88+D89)</f>
        <v>24483.8</v>
      </c>
      <c r="E87" s="110">
        <f t="shared" si="30"/>
        <v>0</v>
      </c>
      <c r="F87" s="110">
        <f t="shared" si="30"/>
        <v>0</v>
      </c>
      <c r="G87" s="110">
        <f t="shared" si="30"/>
        <v>0</v>
      </c>
      <c r="H87" s="110">
        <f t="shared" si="30"/>
        <v>0</v>
      </c>
      <c r="I87" s="110">
        <f t="shared" si="30"/>
        <v>0</v>
      </c>
      <c r="J87" s="110">
        <f t="shared" si="30"/>
        <v>0</v>
      </c>
      <c r="K87" s="110">
        <f t="shared" si="30"/>
        <v>0</v>
      </c>
      <c r="L87" s="110">
        <f t="shared" si="30"/>
        <v>0</v>
      </c>
      <c r="M87" s="110"/>
      <c r="N87" s="110"/>
    </row>
    <row r="88" spans="1:14" ht="38.25" customHeight="1">
      <c r="A88" s="71">
        <v>3291</v>
      </c>
      <c r="B88" s="9" t="s">
        <v>104</v>
      </c>
      <c r="C88" s="111">
        <v>7945.5</v>
      </c>
      <c r="D88" s="111">
        <v>7945.5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1"/>
    </row>
    <row r="89" spans="1:14" ht="12.75" customHeight="1">
      <c r="A89" s="71">
        <v>3299</v>
      </c>
      <c r="B89" s="9" t="s">
        <v>29</v>
      </c>
      <c r="C89" s="111">
        <v>16538.3</v>
      </c>
      <c r="D89" s="111">
        <v>16538.3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</row>
    <row r="90" spans="1:14" ht="26.25" customHeight="1">
      <c r="A90" s="218" t="s">
        <v>105</v>
      </c>
      <c r="B90" s="218"/>
      <c r="C90" s="107">
        <f>C92</f>
        <v>28470</v>
      </c>
      <c r="D90" s="107">
        <f aca="true" t="shared" si="31" ref="D90:I90">D92</f>
        <v>0</v>
      </c>
      <c r="E90" s="107">
        <f t="shared" si="31"/>
        <v>0</v>
      </c>
      <c r="F90" s="107">
        <f t="shared" si="31"/>
        <v>170</v>
      </c>
      <c r="G90" s="107">
        <f t="shared" si="31"/>
        <v>0</v>
      </c>
      <c r="H90" s="107">
        <f t="shared" si="31"/>
        <v>0</v>
      </c>
      <c r="I90" s="107">
        <f t="shared" si="31"/>
        <v>0</v>
      </c>
      <c r="J90" s="107">
        <f>J92</f>
        <v>0</v>
      </c>
      <c r="K90" s="107">
        <f>K92</f>
        <v>28300</v>
      </c>
      <c r="L90" s="107">
        <f>L92</f>
        <v>0</v>
      </c>
      <c r="M90" s="107"/>
      <c r="N90" s="107"/>
    </row>
    <row r="91" spans="1:14" ht="12.75" customHeight="1">
      <c r="A91" s="90">
        <v>3</v>
      </c>
      <c r="B91" s="91" t="s">
        <v>20</v>
      </c>
      <c r="C91" s="108">
        <f>C92</f>
        <v>28470</v>
      </c>
      <c r="D91" s="108">
        <f aca="true" t="shared" si="32" ref="D91:L92">D92</f>
        <v>0</v>
      </c>
      <c r="E91" s="108">
        <f t="shared" si="32"/>
        <v>0</v>
      </c>
      <c r="F91" s="108">
        <f t="shared" si="32"/>
        <v>170</v>
      </c>
      <c r="G91" s="108">
        <f t="shared" si="32"/>
        <v>0</v>
      </c>
      <c r="H91" s="108">
        <f t="shared" si="32"/>
        <v>0</v>
      </c>
      <c r="I91" s="108">
        <f t="shared" si="32"/>
        <v>0</v>
      </c>
      <c r="J91" s="108">
        <f t="shared" si="32"/>
        <v>0</v>
      </c>
      <c r="K91" s="108">
        <f t="shared" si="32"/>
        <v>28300</v>
      </c>
      <c r="L91" s="108">
        <f t="shared" si="32"/>
        <v>0</v>
      </c>
      <c r="M91" s="108"/>
      <c r="N91" s="108"/>
    </row>
    <row r="92" spans="1:14" ht="12.75">
      <c r="A92" s="88">
        <v>32</v>
      </c>
      <c r="B92" s="89" t="s">
        <v>25</v>
      </c>
      <c r="C92" s="109">
        <f>C93</f>
        <v>28470</v>
      </c>
      <c r="D92" s="109">
        <f t="shared" si="32"/>
        <v>0</v>
      </c>
      <c r="E92" s="109">
        <f t="shared" si="32"/>
        <v>0</v>
      </c>
      <c r="F92" s="109">
        <f t="shared" si="32"/>
        <v>170</v>
      </c>
      <c r="G92" s="109">
        <f t="shared" si="32"/>
        <v>0</v>
      </c>
      <c r="H92" s="109">
        <f t="shared" si="32"/>
        <v>0</v>
      </c>
      <c r="I92" s="109">
        <f t="shared" si="32"/>
        <v>0</v>
      </c>
      <c r="J92" s="109">
        <f t="shared" si="32"/>
        <v>0</v>
      </c>
      <c r="K92" s="109">
        <f t="shared" si="32"/>
        <v>28300</v>
      </c>
      <c r="L92" s="109">
        <f t="shared" si="32"/>
        <v>0</v>
      </c>
      <c r="M92" s="109"/>
      <c r="N92" s="109"/>
    </row>
    <row r="93" spans="1:14" ht="27.75" customHeight="1">
      <c r="A93" s="82">
        <v>324</v>
      </c>
      <c r="B93" s="83" t="s">
        <v>56</v>
      </c>
      <c r="C93" s="110">
        <f>SUM(C94)</f>
        <v>28470</v>
      </c>
      <c r="D93" s="110">
        <f aca="true" t="shared" si="33" ref="D93:L93">SUM(D94)</f>
        <v>0</v>
      </c>
      <c r="E93" s="110">
        <f t="shared" si="33"/>
        <v>0</v>
      </c>
      <c r="F93" s="110">
        <f t="shared" si="33"/>
        <v>170</v>
      </c>
      <c r="G93" s="110">
        <f t="shared" si="33"/>
        <v>0</v>
      </c>
      <c r="H93" s="110">
        <f t="shared" si="33"/>
        <v>0</v>
      </c>
      <c r="I93" s="110">
        <f t="shared" si="33"/>
        <v>0</v>
      </c>
      <c r="J93" s="110">
        <f t="shared" si="33"/>
        <v>0</v>
      </c>
      <c r="K93" s="110">
        <f t="shared" si="33"/>
        <v>28300</v>
      </c>
      <c r="L93" s="110">
        <f t="shared" si="33"/>
        <v>0</v>
      </c>
      <c r="M93" s="110"/>
      <c r="N93" s="110"/>
    </row>
    <row r="94" spans="1:14" ht="25.5">
      <c r="A94" s="71">
        <v>3241</v>
      </c>
      <c r="B94" s="122" t="s">
        <v>57</v>
      </c>
      <c r="C94" s="121">
        <v>28470</v>
      </c>
      <c r="D94" s="121">
        <v>0</v>
      </c>
      <c r="E94" s="121">
        <v>0</v>
      </c>
      <c r="F94" s="121">
        <v>170</v>
      </c>
      <c r="G94" s="121">
        <v>0</v>
      </c>
      <c r="H94" s="121">
        <v>0</v>
      </c>
      <c r="I94" s="121">
        <v>0</v>
      </c>
      <c r="J94" s="121">
        <v>0</v>
      </c>
      <c r="K94" s="121">
        <v>28300</v>
      </c>
      <c r="L94" s="121">
        <v>0</v>
      </c>
      <c r="M94" s="121"/>
      <c r="N94" s="121"/>
    </row>
    <row r="95" spans="1:14" s="6" customFormat="1" ht="26.25" customHeight="1">
      <c r="A95" s="218" t="s">
        <v>106</v>
      </c>
      <c r="B95" s="218"/>
      <c r="C95" s="107">
        <f aca="true" t="shared" si="34" ref="C95:L95">C99+C96</f>
        <v>20500</v>
      </c>
      <c r="D95" s="107">
        <f t="shared" si="34"/>
        <v>0</v>
      </c>
      <c r="E95" s="107">
        <f t="shared" si="34"/>
        <v>20500</v>
      </c>
      <c r="F95" s="107">
        <f t="shared" si="34"/>
        <v>0</v>
      </c>
      <c r="G95" s="107">
        <f t="shared" si="34"/>
        <v>0</v>
      </c>
      <c r="H95" s="107">
        <f t="shared" si="34"/>
        <v>0</v>
      </c>
      <c r="I95" s="107">
        <f t="shared" si="34"/>
        <v>0</v>
      </c>
      <c r="J95" s="107">
        <f t="shared" si="34"/>
        <v>0</v>
      </c>
      <c r="K95" s="107">
        <f t="shared" si="34"/>
        <v>0</v>
      </c>
      <c r="L95" s="107">
        <f t="shared" si="34"/>
        <v>0</v>
      </c>
      <c r="M95" s="107"/>
      <c r="N95" s="107"/>
    </row>
    <row r="96" spans="1:14" s="6" customFormat="1" ht="12.75">
      <c r="A96" s="88">
        <v>32</v>
      </c>
      <c r="B96" s="89" t="s">
        <v>25</v>
      </c>
      <c r="C96" s="109">
        <f>C97</f>
        <v>2500</v>
      </c>
      <c r="D96" s="109">
        <f aca="true" t="shared" si="35" ref="D96:L97">D97</f>
        <v>0</v>
      </c>
      <c r="E96" s="109">
        <f t="shared" si="35"/>
        <v>2500</v>
      </c>
      <c r="F96" s="109">
        <f t="shared" si="35"/>
        <v>0</v>
      </c>
      <c r="G96" s="109">
        <f t="shared" si="35"/>
        <v>0</v>
      </c>
      <c r="H96" s="109">
        <f t="shared" si="35"/>
        <v>0</v>
      </c>
      <c r="I96" s="109">
        <f t="shared" si="35"/>
        <v>0</v>
      </c>
      <c r="J96" s="109">
        <f t="shared" si="35"/>
        <v>0</v>
      </c>
      <c r="K96" s="109">
        <f t="shared" si="35"/>
        <v>0</v>
      </c>
      <c r="L96" s="109">
        <f t="shared" si="35"/>
        <v>0</v>
      </c>
      <c r="M96" s="109"/>
      <c r="N96" s="109"/>
    </row>
    <row r="97" spans="1:14" s="6" customFormat="1" ht="25.5">
      <c r="A97" s="100">
        <v>329</v>
      </c>
      <c r="B97" s="93" t="s">
        <v>29</v>
      </c>
      <c r="C97" s="116">
        <f>C98</f>
        <v>2500</v>
      </c>
      <c r="D97" s="116">
        <f t="shared" si="35"/>
        <v>0</v>
      </c>
      <c r="E97" s="116">
        <f>E98</f>
        <v>2500</v>
      </c>
      <c r="F97" s="116">
        <f t="shared" si="35"/>
        <v>0</v>
      </c>
      <c r="G97" s="116">
        <f t="shared" si="35"/>
        <v>0</v>
      </c>
      <c r="H97" s="116">
        <f t="shared" si="35"/>
        <v>0</v>
      </c>
      <c r="I97" s="116">
        <f t="shared" si="35"/>
        <v>0</v>
      </c>
      <c r="J97" s="116">
        <f t="shared" si="35"/>
        <v>0</v>
      </c>
      <c r="K97" s="116">
        <f t="shared" si="35"/>
        <v>0</v>
      </c>
      <c r="L97" s="116">
        <f t="shared" si="35"/>
        <v>0</v>
      </c>
      <c r="M97" s="116"/>
      <c r="N97" s="116"/>
    </row>
    <row r="98" spans="1:14" s="6" customFormat="1" ht="26.25" customHeight="1">
      <c r="A98" s="71">
        <v>3299</v>
      </c>
      <c r="B98" s="9" t="s">
        <v>29</v>
      </c>
      <c r="C98" s="111">
        <v>2500</v>
      </c>
      <c r="D98" s="111">
        <v>0</v>
      </c>
      <c r="E98" s="111">
        <v>2500</v>
      </c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11"/>
      <c r="N98" s="111"/>
    </row>
    <row r="99" spans="1:14" s="6" customFormat="1" ht="38.25">
      <c r="A99" s="88">
        <v>37</v>
      </c>
      <c r="B99" s="89" t="s">
        <v>70</v>
      </c>
      <c r="C99" s="109">
        <f>C100</f>
        <v>18000</v>
      </c>
      <c r="D99" s="109">
        <f aca="true" t="shared" si="36" ref="D99:L104">D100</f>
        <v>0</v>
      </c>
      <c r="E99" s="109">
        <f t="shared" si="36"/>
        <v>18000</v>
      </c>
      <c r="F99" s="109">
        <f t="shared" si="36"/>
        <v>0</v>
      </c>
      <c r="G99" s="109">
        <f t="shared" si="36"/>
        <v>0</v>
      </c>
      <c r="H99" s="109">
        <f t="shared" si="36"/>
        <v>0</v>
      </c>
      <c r="I99" s="109">
        <f t="shared" si="36"/>
        <v>0</v>
      </c>
      <c r="J99" s="109">
        <f t="shared" si="36"/>
        <v>0</v>
      </c>
      <c r="K99" s="109">
        <f t="shared" si="36"/>
        <v>0</v>
      </c>
      <c r="L99" s="109">
        <f t="shared" si="36"/>
        <v>0</v>
      </c>
      <c r="M99" s="109"/>
      <c r="N99" s="109"/>
    </row>
    <row r="100" spans="1:14" s="6" customFormat="1" ht="25.5">
      <c r="A100" s="100">
        <v>372</v>
      </c>
      <c r="B100" s="102" t="s">
        <v>142</v>
      </c>
      <c r="C100" s="116">
        <f>C101</f>
        <v>18000</v>
      </c>
      <c r="D100" s="116">
        <f t="shared" si="36"/>
        <v>0</v>
      </c>
      <c r="E100" s="116">
        <f>E101</f>
        <v>18000</v>
      </c>
      <c r="F100" s="116">
        <f t="shared" si="36"/>
        <v>0</v>
      </c>
      <c r="G100" s="116">
        <f t="shared" si="36"/>
        <v>0</v>
      </c>
      <c r="H100" s="116">
        <f t="shared" si="36"/>
        <v>0</v>
      </c>
      <c r="I100" s="116">
        <f t="shared" si="36"/>
        <v>0</v>
      </c>
      <c r="J100" s="116">
        <f t="shared" si="36"/>
        <v>0</v>
      </c>
      <c r="K100" s="116">
        <f t="shared" si="36"/>
        <v>0</v>
      </c>
      <c r="L100" s="116">
        <f t="shared" si="36"/>
        <v>0</v>
      </c>
      <c r="M100" s="116"/>
      <c r="N100" s="116"/>
    </row>
    <row r="101" spans="1:14" s="6" customFormat="1" ht="28.5" customHeight="1">
      <c r="A101" s="71">
        <v>3721</v>
      </c>
      <c r="B101" s="84" t="s">
        <v>71</v>
      </c>
      <c r="C101" s="111">
        <v>18000</v>
      </c>
      <c r="D101" s="111">
        <v>0</v>
      </c>
      <c r="E101" s="111">
        <v>18000</v>
      </c>
      <c r="F101" s="111">
        <v>0</v>
      </c>
      <c r="G101" s="111">
        <v>0</v>
      </c>
      <c r="H101" s="111">
        <v>0</v>
      </c>
      <c r="I101" s="111">
        <v>0</v>
      </c>
      <c r="J101" s="111">
        <v>0</v>
      </c>
      <c r="K101" s="111">
        <v>0</v>
      </c>
      <c r="L101" s="111">
        <v>0</v>
      </c>
      <c r="M101" s="111"/>
      <c r="N101" s="111"/>
    </row>
    <row r="102" spans="1:14" s="6" customFormat="1" ht="26.25" customHeight="1">
      <c r="A102" s="218" t="s">
        <v>137</v>
      </c>
      <c r="B102" s="218"/>
      <c r="C102" s="107">
        <f>C103</f>
        <v>15000</v>
      </c>
      <c r="D102" s="107">
        <f t="shared" si="36"/>
        <v>0</v>
      </c>
      <c r="E102" s="107">
        <f t="shared" si="36"/>
        <v>15000</v>
      </c>
      <c r="F102" s="107">
        <f t="shared" si="36"/>
        <v>0</v>
      </c>
      <c r="G102" s="107">
        <f t="shared" si="36"/>
        <v>0</v>
      </c>
      <c r="H102" s="107">
        <f t="shared" si="36"/>
        <v>0</v>
      </c>
      <c r="I102" s="107">
        <f t="shared" si="36"/>
        <v>0</v>
      </c>
      <c r="J102" s="107">
        <f t="shared" si="36"/>
        <v>0</v>
      </c>
      <c r="K102" s="107">
        <f t="shared" si="36"/>
        <v>0</v>
      </c>
      <c r="L102" s="107">
        <f t="shared" si="36"/>
        <v>0</v>
      </c>
      <c r="M102" s="107"/>
      <c r="N102" s="107"/>
    </row>
    <row r="103" spans="1:14" s="6" customFormat="1" ht="12.75">
      <c r="A103" s="88">
        <v>32</v>
      </c>
      <c r="B103" s="89" t="s">
        <v>25</v>
      </c>
      <c r="C103" s="109">
        <f>C104</f>
        <v>15000</v>
      </c>
      <c r="D103" s="109">
        <f t="shared" si="36"/>
        <v>0</v>
      </c>
      <c r="E103" s="109">
        <f t="shared" si="36"/>
        <v>15000</v>
      </c>
      <c r="F103" s="109">
        <f t="shared" si="36"/>
        <v>0</v>
      </c>
      <c r="G103" s="109">
        <f t="shared" si="36"/>
        <v>0</v>
      </c>
      <c r="H103" s="109">
        <f t="shared" si="36"/>
        <v>0</v>
      </c>
      <c r="I103" s="109">
        <f t="shared" si="36"/>
        <v>0</v>
      </c>
      <c r="J103" s="109">
        <f t="shared" si="36"/>
        <v>0</v>
      </c>
      <c r="K103" s="109">
        <f t="shared" si="36"/>
        <v>0</v>
      </c>
      <c r="L103" s="109">
        <f t="shared" si="36"/>
        <v>0</v>
      </c>
      <c r="M103" s="109"/>
      <c r="N103" s="109"/>
    </row>
    <row r="104" spans="1:14" s="6" customFormat="1" ht="25.5">
      <c r="A104" s="100">
        <v>329</v>
      </c>
      <c r="B104" s="93" t="s">
        <v>29</v>
      </c>
      <c r="C104" s="116">
        <f>C105</f>
        <v>15000</v>
      </c>
      <c r="D104" s="116">
        <f t="shared" si="36"/>
        <v>0</v>
      </c>
      <c r="E104" s="116">
        <f>E105</f>
        <v>15000</v>
      </c>
      <c r="F104" s="116">
        <f t="shared" si="36"/>
        <v>0</v>
      </c>
      <c r="G104" s="116">
        <f t="shared" si="36"/>
        <v>0</v>
      </c>
      <c r="H104" s="116">
        <f t="shared" si="36"/>
        <v>0</v>
      </c>
      <c r="I104" s="116">
        <f t="shared" si="36"/>
        <v>0</v>
      </c>
      <c r="J104" s="116">
        <f t="shared" si="36"/>
        <v>0</v>
      </c>
      <c r="K104" s="116">
        <f t="shared" si="36"/>
        <v>0</v>
      </c>
      <c r="L104" s="116">
        <f t="shared" si="36"/>
        <v>0</v>
      </c>
      <c r="M104" s="116"/>
      <c r="N104" s="116"/>
    </row>
    <row r="105" spans="1:14" s="6" customFormat="1" ht="27" customHeight="1">
      <c r="A105" s="71">
        <v>3299</v>
      </c>
      <c r="B105" s="9" t="s">
        <v>29</v>
      </c>
      <c r="C105" s="111">
        <v>15000</v>
      </c>
      <c r="D105" s="111">
        <v>0</v>
      </c>
      <c r="E105" s="111">
        <v>15000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L105" s="111">
        <v>0</v>
      </c>
      <c r="M105" s="111"/>
      <c r="N105" s="111"/>
    </row>
    <row r="106" spans="1:14" s="6" customFormat="1" ht="24.75" customHeight="1">
      <c r="A106" s="218" t="s">
        <v>77</v>
      </c>
      <c r="B106" s="218"/>
      <c r="C106" s="107">
        <f aca="true" t="shared" si="37" ref="C106:L106">C107</f>
        <v>8447</v>
      </c>
      <c r="D106" s="107">
        <f t="shared" si="37"/>
        <v>5000</v>
      </c>
      <c r="E106" s="107">
        <f t="shared" si="37"/>
        <v>3447</v>
      </c>
      <c r="F106" s="107">
        <f t="shared" si="37"/>
        <v>0</v>
      </c>
      <c r="G106" s="107">
        <f t="shared" si="37"/>
        <v>0</v>
      </c>
      <c r="H106" s="107">
        <f t="shared" si="37"/>
        <v>0</v>
      </c>
      <c r="I106" s="107">
        <f t="shared" si="37"/>
        <v>0</v>
      </c>
      <c r="J106" s="107">
        <f t="shared" si="37"/>
        <v>0</v>
      </c>
      <c r="K106" s="107">
        <f t="shared" si="37"/>
        <v>0</v>
      </c>
      <c r="L106" s="107">
        <f t="shared" si="37"/>
        <v>0</v>
      </c>
      <c r="M106" s="107"/>
      <c r="N106" s="107"/>
    </row>
    <row r="107" spans="1:14" ht="12.75" customHeight="1">
      <c r="A107" s="90">
        <v>3</v>
      </c>
      <c r="B107" s="91" t="s">
        <v>20</v>
      </c>
      <c r="C107" s="108">
        <f>C108+C114</f>
        <v>8447</v>
      </c>
      <c r="D107" s="108">
        <f>D108+D114</f>
        <v>5000</v>
      </c>
      <c r="E107" s="108">
        <f aca="true" t="shared" si="38" ref="E107:L107">E108+E114</f>
        <v>3447</v>
      </c>
      <c r="F107" s="108">
        <f t="shared" si="38"/>
        <v>0</v>
      </c>
      <c r="G107" s="108">
        <f t="shared" si="38"/>
        <v>0</v>
      </c>
      <c r="H107" s="108">
        <f t="shared" si="38"/>
        <v>0</v>
      </c>
      <c r="I107" s="108">
        <f t="shared" si="38"/>
        <v>0</v>
      </c>
      <c r="J107" s="108">
        <f t="shared" si="38"/>
        <v>0</v>
      </c>
      <c r="K107" s="108">
        <f t="shared" si="38"/>
        <v>0</v>
      </c>
      <c r="L107" s="108">
        <f t="shared" si="38"/>
        <v>0</v>
      </c>
      <c r="M107" s="108"/>
      <c r="N107" s="108"/>
    </row>
    <row r="108" spans="1:14" s="6" customFormat="1" ht="12.75">
      <c r="A108" s="88">
        <v>31</v>
      </c>
      <c r="B108" s="89" t="s">
        <v>21</v>
      </c>
      <c r="C108" s="109">
        <f>C109+C111</f>
        <v>1172.02</v>
      </c>
      <c r="D108" s="109">
        <f>D109+D111</f>
        <v>1172.02</v>
      </c>
      <c r="E108" s="109">
        <f aca="true" t="shared" si="39" ref="E108:L108">E109+E111</f>
        <v>0</v>
      </c>
      <c r="F108" s="109">
        <f t="shared" si="39"/>
        <v>0</v>
      </c>
      <c r="G108" s="109">
        <f t="shared" si="39"/>
        <v>0</v>
      </c>
      <c r="H108" s="109">
        <f t="shared" si="39"/>
        <v>0</v>
      </c>
      <c r="I108" s="109">
        <f t="shared" si="39"/>
        <v>0</v>
      </c>
      <c r="J108" s="109">
        <f t="shared" si="39"/>
        <v>0</v>
      </c>
      <c r="K108" s="109">
        <f t="shared" si="39"/>
        <v>0</v>
      </c>
      <c r="L108" s="109">
        <f t="shared" si="39"/>
        <v>0</v>
      </c>
      <c r="M108" s="109"/>
      <c r="N108" s="109"/>
    </row>
    <row r="109" spans="1:14" s="6" customFormat="1" ht="12.75">
      <c r="A109" s="92">
        <v>311</v>
      </c>
      <c r="B109" s="93" t="s">
        <v>120</v>
      </c>
      <c r="C109" s="110">
        <v>1000</v>
      </c>
      <c r="D109" s="110">
        <v>1000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/>
      <c r="N109" s="110"/>
    </row>
    <row r="110" spans="1:14" ht="12.75" customHeight="1">
      <c r="A110" s="71">
        <v>3111</v>
      </c>
      <c r="B110" s="9" t="s">
        <v>38</v>
      </c>
      <c r="C110" s="111">
        <v>1000</v>
      </c>
      <c r="D110" s="111">
        <v>1000</v>
      </c>
      <c r="E110" s="111">
        <v>0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11"/>
      <c r="N110" s="111"/>
    </row>
    <row r="111" spans="1:14" ht="12.75" customHeight="1">
      <c r="A111" s="92">
        <v>313</v>
      </c>
      <c r="B111" s="93" t="s">
        <v>24</v>
      </c>
      <c r="C111" s="110">
        <v>172.02</v>
      </c>
      <c r="D111" s="110">
        <v>172.02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/>
      <c r="N111" s="110"/>
    </row>
    <row r="112" spans="1:14" ht="24.75" customHeight="1">
      <c r="A112" s="71">
        <v>3132</v>
      </c>
      <c r="B112" s="9" t="s">
        <v>121</v>
      </c>
      <c r="C112" s="111">
        <v>155.01</v>
      </c>
      <c r="D112" s="111">
        <v>155.01</v>
      </c>
      <c r="E112" s="111">
        <v>0</v>
      </c>
      <c r="F112" s="111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11"/>
      <c r="N112" s="111"/>
    </row>
    <row r="113" spans="1:14" ht="24.75" customHeight="1">
      <c r="A113" s="71">
        <v>3133</v>
      </c>
      <c r="B113" s="9" t="s">
        <v>122</v>
      </c>
      <c r="C113" s="111">
        <v>17.01</v>
      </c>
      <c r="D113" s="111">
        <v>17.01</v>
      </c>
      <c r="E113" s="111">
        <v>0</v>
      </c>
      <c r="F113" s="111">
        <v>0</v>
      </c>
      <c r="G113" s="111">
        <v>0</v>
      </c>
      <c r="H113" s="111">
        <v>0</v>
      </c>
      <c r="I113" s="111">
        <v>0</v>
      </c>
      <c r="J113" s="111">
        <v>0</v>
      </c>
      <c r="K113" s="111">
        <v>0</v>
      </c>
      <c r="L113" s="111">
        <v>0</v>
      </c>
      <c r="M113" s="111"/>
      <c r="N113" s="111"/>
    </row>
    <row r="114" spans="1:14" ht="12.75" customHeight="1">
      <c r="A114" s="88">
        <v>32</v>
      </c>
      <c r="B114" s="89" t="s">
        <v>25</v>
      </c>
      <c r="C114" s="109">
        <f aca="true" t="shared" si="40" ref="C114:L114">C120+C115+C118</f>
        <v>7274.98</v>
      </c>
      <c r="D114" s="109">
        <f t="shared" si="40"/>
        <v>3827.98</v>
      </c>
      <c r="E114" s="109">
        <f t="shared" si="40"/>
        <v>3447</v>
      </c>
      <c r="F114" s="109">
        <f t="shared" si="40"/>
        <v>0</v>
      </c>
      <c r="G114" s="109">
        <f t="shared" si="40"/>
        <v>0</v>
      </c>
      <c r="H114" s="109">
        <f t="shared" si="40"/>
        <v>0</v>
      </c>
      <c r="I114" s="109">
        <f t="shared" si="40"/>
        <v>0</v>
      </c>
      <c r="J114" s="109">
        <f t="shared" si="40"/>
        <v>0</v>
      </c>
      <c r="K114" s="109">
        <f t="shared" si="40"/>
        <v>0</v>
      </c>
      <c r="L114" s="109">
        <f t="shared" si="40"/>
        <v>0</v>
      </c>
      <c r="M114" s="109"/>
      <c r="N114" s="109"/>
    </row>
    <row r="115" spans="1:14" ht="12.75" customHeight="1">
      <c r="A115" s="92">
        <v>321</v>
      </c>
      <c r="B115" s="93" t="s">
        <v>26</v>
      </c>
      <c r="C115" s="110">
        <v>3869</v>
      </c>
      <c r="D115" s="110">
        <v>2132</v>
      </c>
      <c r="E115" s="110">
        <v>1737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/>
      <c r="N115" s="110"/>
    </row>
    <row r="116" spans="1:14" ht="13.5" customHeight="1">
      <c r="A116" s="71">
        <v>3211</v>
      </c>
      <c r="B116" s="9" t="s">
        <v>41</v>
      </c>
      <c r="C116" s="111">
        <v>3469</v>
      </c>
      <c r="D116" s="111">
        <v>1732</v>
      </c>
      <c r="E116" s="111">
        <v>1737</v>
      </c>
      <c r="F116" s="111">
        <v>0</v>
      </c>
      <c r="G116" s="111">
        <v>0</v>
      </c>
      <c r="H116" s="111">
        <v>0</v>
      </c>
      <c r="I116" s="111">
        <v>0</v>
      </c>
      <c r="J116" s="111">
        <v>0</v>
      </c>
      <c r="K116" s="111">
        <v>0</v>
      </c>
      <c r="L116" s="111">
        <v>0</v>
      </c>
      <c r="M116" s="111"/>
      <c r="N116" s="111"/>
    </row>
    <row r="117" spans="1:14" ht="26.25" customHeight="1">
      <c r="A117" s="71">
        <v>3213</v>
      </c>
      <c r="B117" s="9" t="s">
        <v>43</v>
      </c>
      <c r="C117" s="111">
        <v>400</v>
      </c>
      <c r="D117" s="111">
        <v>400</v>
      </c>
      <c r="E117" s="111">
        <v>0</v>
      </c>
      <c r="F117" s="111">
        <v>0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L117" s="111">
        <v>0</v>
      </c>
      <c r="M117" s="111"/>
      <c r="N117" s="111"/>
    </row>
    <row r="118" spans="1:14" ht="13.5" customHeight="1">
      <c r="A118" s="92">
        <v>323</v>
      </c>
      <c r="B118" s="93" t="s">
        <v>28</v>
      </c>
      <c r="C118" s="110">
        <f>C119</f>
        <v>415</v>
      </c>
      <c r="D118" s="110">
        <f aca="true" t="shared" si="41" ref="D118:L118">D119</f>
        <v>0</v>
      </c>
      <c r="E118" s="110">
        <f t="shared" si="41"/>
        <v>415</v>
      </c>
      <c r="F118" s="110">
        <f t="shared" si="41"/>
        <v>0</v>
      </c>
      <c r="G118" s="110">
        <f t="shared" si="41"/>
        <v>0</v>
      </c>
      <c r="H118" s="110">
        <f t="shared" si="41"/>
        <v>0</v>
      </c>
      <c r="I118" s="110">
        <f t="shared" si="41"/>
        <v>0</v>
      </c>
      <c r="J118" s="110">
        <f t="shared" si="41"/>
        <v>0</v>
      </c>
      <c r="K118" s="110">
        <f t="shared" si="41"/>
        <v>0</v>
      </c>
      <c r="L118" s="110">
        <f t="shared" si="41"/>
        <v>0</v>
      </c>
      <c r="M118" s="110"/>
      <c r="N118" s="110"/>
    </row>
    <row r="119" spans="1:14" ht="13.5" customHeight="1">
      <c r="A119" s="71">
        <v>3237</v>
      </c>
      <c r="B119" s="9" t="s">
        <v>53</v>
      </c>
      <c r="C119" s="111">
        <v>415</v>
      </c>
      <c r="D119" s="111"/>
      <c r="E119" s="111">
        <v>415</v>
      </c>
      <c r="F119" s="111"/>
      <c r="G119" s="111"/>
      <c r="H119" s="111"/>
      <c r="I119" s="111"/>
      <c r="J119" s="111"/>
      <c r="K119" s="111"/>
      <c r="L119" s="111"/>
      <c r="M119" s="111"/>
      <c r="N119" s="111"/>
    </row>
    <row r="120" spans="1:14" ht="27" customHeight="1">
      <c r="A120" s="92">
        <v>329</v>
      </c>
      <c r="B120" s="93" t="s">
        <v>29</v>
      </c>
      <c r="C120" s="110">
        <v>2990.98</v>
      </c>
      <c r="D120" s="110">
        <v>1695.98</v>
      </c>
      <c r="E120" s="110">
        <v>1295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/>
      <c r="N120" s="110"/>
    </row>
    <row r="121" spans="1:14" ht="25.5">
      <c r="A121" s="71">
        <v>3299</v>
      </c>
      <c r="B121" s="9" t="s">
        <v>29</v>
      </c>
      <c r="C121" s="111">
        <v>2990.98</v>
      </c>
      <c r="D121" s="111">
        <v>1695.98</v>
      </c>
      <c r="E121" s="111">
        <v>1295</v>
      </c>
      <c r="F121" s="111">
        <v>0</v>
      </c>
      <c r="G121" s="111">
        <v>0</v>
      </c>
      <c r="H121" s="111">
        <v>0</v>
      </c>
      <c r="I121" s="111">
        <v>0</v>
      </c>
      <c r="J121" s="111">
        <v>0</v>
      </c>
      <c r="K121" s="111">
        <v>0</v>
      </c>
      <c r="L121" s="111">
        <v>0</v>
      </c>
      <c r="M121" s="111"/>
      <c r="N121" s="111"/>
    </row>
    <row r="122" spans="1:14" ht="26.25" customHeight="1">
      <c r="A122" s="218" t="s">
        <v>92</v>
      </c>
      <c r="B122" s="218"/>
      <c r="C122" s="107">
        <f>C123</f>
        <v>5000</v>
      </c>
      <c r="D122" s="107">
        <f aca="true" t="shared" si="42" ref="D122:L123">D123</f>
        <v>0</v>
      </c>
      <c r="E122" s="107">
        <f t="shared" si="42"/>
        <v>0</v>
      </c>
      <c r="F122" s="107">
        <f t="shared" si="42"/>
        <v>0</v>
      </c>
      <c r="G122" s="107">
        <f t="shared" si="42"/>
        <v>0</v>
      </c>
      <c r="H122" s="107">
        <f t="shared" si="42"/>
        <v>5000</v>
      </c>
      <c r="I122" s="107">
        <f t="shared" si="42"/>
        <v>0</v>
      </c>
      <c r="J122" s="107">
        <f t="shared" si="42"/>
        <v>0</v>
      </c>
      <c r="K122" s="107">
        <f t="shared" si="42"/>
        <v>0</v>
      </c>
      <c r="L122" s="107">
        <f t="shared" si="42"/>
        <v>0</v>
      </c>
      <c r="M122" s="107"/>
      <c r="N122" s="107"/>
    </row>
    <row r="123" spans="1:14" ht="15" customHeight="1">
      <c r="A123" s="90">
        <v>3</v>
      </c>
      <c r="B123" s="91" t="s">
        <v>20</v>
      </c>
      <c r="C123" s="108">
        <f>C124</f>
        <v>5000</v>
      </c>
      <c r="D123" s="108">
        <f t="shared" si="42"/>
        <v>0</v>
      </c>
      <c r="E123" s="108">
        <f t="shared" si="42"/>
        <v>0</v>
      </c>
      <c r="F123" s="108">
        <f t="shared" si="42"/>
        <v>0</v>
      </c>
      <c r="G123" s="108">
        <f t="shared" si="42"/>
        <v>0</v>
      </c>
      <c r="H123" s="108">
        <f t="shared" si="42"/>
        <v>5000</v>
      </c>
      <c r="I123" s="108">
        <f t="shared" si="42"/>
        <v>0</v>
      </c>
      <c r="J123" s="108">
        <f t="shared" si="42"/>
        <v>0</v>
      </c>
      <c r="K123" s="108">
        <f t="shared" si="42"/>
        <v>0</v>
      </c>
      <c r="L123" s="108">
        <f t="shared" si="42"/>
        <v>0</v>
      </c>
      <c r="M123" s="108"/>
      <c r="N123" s="108"/>
    </row>
    <row r="124" spans="1:14" ht="12.75">
      <c r="A124" s="88">
        <v>32</v>
      </c>
      <c r="B124" s="89" t="s">
        <v>25</v>
      </c>
      <c r="C124" s="109">
        <f aca="true" t="shared" si="43" ref="C124:L124">C127+C125</f>
        <v>5000</v>
      </c>
      <c r="D124" s="109">
        <f t="shared" si="43"/>
        <v>0</v>
      </c>
      <c r="E124" s="109">
        <f t="shared" si="43"/>
        <v>0</v>
      </c>
      <c r="F124" s="109">
        <f t="shared" si="43"/>
        <v>0</v>
      </c>
      <c r="G124" s="109">
        <f t="shared" si="43"/>
        <v>0</v>
      </c>
      <c r="H124" s="109">
        <f t="shared" si="43"/>
        <v>5000</v>
      </c>
      <c r="I124" s="109">
        <f t="shared" si="43"/>
        <v>0</v>
      </c>
      <c r="J124" s="109">
        <f t="shared" si="43"/>
        <v>0</v>
      </c>
      <c r="K124" s="109">
        <f t="shared" si="43"/>
        <v>0</v>
      </c>
      <c r="L124" s="109">
        <f t="shared" si="43"/>
        <v>0</v>
      </c>
      <c r="M124" s="109"/>
      <c r="N124" s="109"/>
    </row>
    <row r="125" spans="1:14" ht="12.75" customHeight="1">
      <c r="A125" s="92">
        <v>321</v>
      </c>
      <c r="B125" s="93" t="s">
        <v>26</v>
      </c>
      <c r="C125" s="110">
        <v>1468</v>
      </c>
      <c r="D125" s="110">
        <v>0</v>
      </c>
      <c r="E125" s="110">
        <v>0</v>
      </c>
      <c r="F125" s="110">
        <v>0</v>
      </c>
      <c r="G125" s="110">
        <v>0</v>
      </c>
      <c r="H125" s="110">
        <v>1468</v>
      </c>
      <c r="I125" s="110">
        <v>0</v>
      </c>
      <c r="J125" s="110">
        <v>0</v>
      </c>
      <c r="K125" s="110">
        <v>0</v>
      </c>
      <c r="L125" s="110">
        <v>0</v>
      </c>
      <c r="M125" s="110"/>
      <c r="N125" s="110"/>
    </row>
    <row r="126" spans="1:14" ht="12.75">
      <c r="A126" s="71">
        <v>3211</v>
      </c>
      <c r="B126" s="9" t="s">
        <v>41</v>
      </c>
      <c r="C126" s="111">
        <v>1468</v>
      </c>
      <c r="D126" s="111"/>
      <c r="E126" s="111"/>
      <c r="F126" s="111">
        <v>0</v>
      </c>
      <c r="G126" s="111">
        <v>0</v>
      </c>
      <c r="H126" s="111">
        <v>1468</v>
      </c>
      <c r="I126" s="111">
        <v>0</v>
      </c>
      <c r="J126" s="111">
        <v>0</v>
      </c>
      <c r="K126" s="111">
        <v>0</v>
      </c>
      <c r="L126" s="111">
        <v>0</v>
      </c>
      <c r="M126" s="111"/>
      <c r="N126" s="111"/>
    </row>
    <row r="127" spans="1:14" ht="26.25" customHeight="1">
      <c r="A127" s="92">
        <v>329</v>
      </c>
      <c r="B127" s="93" t="s">
        <v>29</v>
      </c>
      <c r="C127" s="110">
        <f aca="true" t="shared" si="44" ref="C127:L127">SUM(C129+C128)</f>
        <v>3532</v>
      </c>
      <c r="D127" s="110">
        <f t="shared" si="44"/>
        <v>0</v>
      </c>
      <c r="E127" s="110">
        <f t="shared" si="44"/>
        <v>0</v>
      </c>
      <c r="F127" s="110">
        <f t="shared" si="44"/>
        <v>0</v>
      </c>
      <c r="G127" s="110">
        <f t="shared" si="44"/>
        <v>0</v>
      </c>
      <c r="H127" s="110">
        <f t="shared" si="44"/>
        <v>3532</v>
      </c>
      <c r="I127" s="110">
        <f t="shared" si="44"/>
        <v>0</v>
      </c>
      <c r="J127" s="110">
        <f t="shared" si="44"/>
        <v>0</v>
      </c>
      <c r="K127" s="110">
        <f t="shared" si="44"/>
        <v>0</v>
      </c>
      <c r="L127" s="110">
        <f t="shared" si="44"/>
        <v>0</v>
      </c>
      <c r="M127" s="110"/>
      <c r="N127" s="110"/>
    </row>
    <row r="128" spans="1:14" ht="12.75" customHeight="1">
      <c r="A128" s="71">
        <v>3294</v>
      </c>
      <c r="B128" s="9" t="s">
        <v>60</v>
      </c>
      <c r="C128" s="111">
        <v>100</v>
      </c>
      <c r="D128" s="111">
        <v>0</v>
      </c>
      <c r="E128" s="111"/>
      <c r="F128" s="111"/>
      <c r="G128" s="111"/>
      <c r="H128" s="111">
        <v>100</v>
      </c>
      <c r="I128" s="111"/>
      <c r="J128" s="111"/>
      <c r="K128" s="111"/>
      <c r="L128" s="111"/>
      <c r="M128" s="111"/>
      <c r="N128" s="111"/>
    </row>
    <row r="129" spans="1:14" ht="25.5">
      <c r="A129" s="71">
        <v>3299</v>
      </c>
      <c r="B129" s="9" t="s">
        <v>29</v>
      </c>
      <c r="C129" s="111">
        <v>3432</v>
      </c>
      <c r="D129" s="111">
        <v>0</v>
      </c>
      <c r="E129" s="111">
        <v>0</v>
      </c>
      <c r="F129" s="111">
        <v>0</v>
      </c>
      <c r="G129" s="191"/>
      <c r="H129" s="111">
        <v>3432</v>
      </c>
      <c r="I129" s="111"/>
      <c r="J129" s="111"/>
      <c r="K129" s="111"/>
      <c r="L129" s="111"/>
      <c r="M129" s="111"/>
      <c r="N129" s="111"/>
    </row>
    <row r="130" spans="1:14" ht="52.5" customHeight="1">
      <c r="A130" s="219" t="s">
        <v>136</v>
      </c>
      <c r="B130" s="219"/>
      <c r="C130" s="120">
        <f>C131</f>
        <v>81188.40000000001</v>
      </c>
      <c r="D130" s="120">
        <f aca="true" t="shared" si="45" ref="D130:L130">D131</f>
        <v>81188.40000000001</v>
      </c>
      <c r="E130" s="120">
        <f t="shared" si="45"/>
        <v>0</v>
      </c>
      <c r="F130" s="120">
        <f t="shared" si="45"/>
        <v>0</v>
      </c>
      <c r="G130" s="120">
        <f t="shared" si="45"/>
        <v>0</v>
      </c>
      <c r="H130" s="120">
        <f t="shared" si="45"/>
        <v>0</v>
      </c>
      <c r="I130" s="120">
        <f t="shared" si="45"/>
        <v>0</v>
      </c>
      <c r="J130" s="120">
        <f t="shared" si="45"/>
        <v>0</v>
      </c>
      <c r="K130" s="120">
        <f t="shared" si="45"/>
        <v>0</v>
      </c>
      <c r="L130" s="120">
        <f t="shared" si="45"/>
        <v>0</v>
      </c>
      <c r="M130" s="120"/>
      <c r="N130" s="120"/>
    </row>
    <row r="131" spans="1:14" ht="12.75">
      <c r="A131" s="85">
        <v>3</v>
      </c>
      <c r="B131" s="86" t="s">
        <v>20</v>
      </c>
      <c r="C131" s="108">
        <f>C132+C140</f>
        <v>81188.40000000001</v>
      </c>
      <c r="D131" s="108">
        <f aca="true" t="shared" si="46" ref="D131:L131">D132+D140</f>
        <v>81188.40000000001</v>
      </c>
      <c r="E131" s="108">
        <f t="shared" si="46"/>
        <v>0</v>
      </c>
      <c r="F131" s="108">
        <f t="shared" si="46"/>
        <v>0</v>
      </c>
      <c r="G131" s="108">
        <f t="shared" si="46"/>
        <v>0</v>
      </c>
      <c r="H131" s="108">
        <f t="shared" si="46"/>
        <v>0</v>
      </c>
      <c r="I131" s="108">
        <f t="shared" si="46"/>
        <v>0</v>
      </c>
      <c r="J131" s="108">
        <f t="shared" si="46"/>
        <v>0</v>
      </c>
      <c r="K131" s="108">
        <f t="shared" si="46"/>
        <v>0</v>
      </c>
      <c r="L131" s="108">
        <f t="shared" si="46"/>
        <v>0</v>
      </c>
      <c r="M131" s="108"/>
      <c r="N131" s="108"/>
    </row>
    <row r="132" spans="1:14" ht="12.75">
      <c r="A132" s="80">
        <v>31</v>
      </c>
      <c r="B132" s="123" t="s">
        <v>21</v>
      </c>
      <c r="C132" s="109">
        <f>C133+C137+C135</f>
        <v>79168.18000000001</v>
      </c>
      <c r="D132" s="109">
        <f>D133+D137+D135</f>
        <v>79168.18000000001</v>
      </c>
      <c r="E132" s="109">
        <f aca="true" t="shared" si="47" ref="E132:L132">E133+E137+E135</f>
        <v>0</v>
      </c>
      <c r="F132" s="109">
        <f t="shared" si="47"/>
        <v>0</v>
      </c>
      <c r="G132" s="109">
        <f t="shared" si="47"/>
        <v>0</v>
      </c>
      <c r="H132" s="109">
        <f t="shared" si="47"/>
        <v>0</v>
      </c>
      <c r="I132" s="109">
        <f t="shared" si="47"/>
        <v>0</v>
      </c>
      <c r="J132" s="109">
        <f t="shared" si="47"/>
        <v>0</v>
      </c>
      <c r="K132" s="109">
        <f t="shared" si="47"/>
        <v>0</v>
      </c>
      <c r="L132" s="109">
        <f t="shared" si="47"/>
        <v>0</v>
      </c>
      <c r="M132" s="109"/>
      <c r="N132" s="109"/>
    </row>
    <row r="133" spans="1:14" ht="12.75">
      <c r="A133" s="82">
        <v>311</v>
      </c>
      <c r="B133" s="124" t="s">
        <v>22</v>
      </c>
      <c r="C133" s="110">
        <f>C134</f>
        <v>64883.09</v>
      </c>
      <c r="D133" s="110">
        <f aca="true" t="shared" si="48" ref="D133:L135">D134</f>
        <v>64883.09</v>
      </c>
      <c r="E133" s="110">
        <f t="shared" si="48"/>
        <v>0</v>
      </c>
      <c r="F133" s="110">
        <f t="shared" si="48"/>
        <v>0</v>
      </c>
      <c r="G133" s="110">
        <f t="shared" si="48"/>
        <v>0</v>
      </c>
      <c r="H133" s="110">
        <f t="shared" si="48"/>
        <v>0</v>
      </c>
      <c r="I133" s="110">
        <f t="shared" si="48"/>
        <v>0</v>
      </c>
      <c r="J133" s="110">
        <f t="shared" si="48"/>
        <v>0</v>
      </c>
      <c r="K133" s="110">
        <f t="shared" si="48"/>
        <v>0</v>
      </c>
      <c r="L133" s="110">
        <f t="shared" si="48"/>
        <v>0</v>
      </c>
      <c r="M133" s="110"/>
      <c r="N133" s="110"/>
    </row>
    <row r="134" spans="1:14" ht="12.75" customHeight="1">
      <c r="A134" s="71">
        <v>3111</v>
      </c>
      <c r="B134" s="122" t="s">
        <v>38</v>
      </c>
      <c r="C134" s="111">
        <v>64883.09</v>
      </c>
      <c r="D134" s="111">
        <v>64883.09</v>
      </c>
      <c r="E134" s="111">
        <v>0</v>
      </c>
      <c r="F134" s="111">
        <v>0</v>
      </c>
      <c r="G134" s="111">
        <v>0</v>
      </c>
      <c r="H134" s="111">
        <v>0</v>
      </c>
      <c r="I134" s="111">
        <v>0</v>
      </c>
      <c r="J134" s="111">
        <v>0</v>
      </c>
      <c r="K134" s="111">
        <v>0</v>
      </c>
      <c r="L134" s="111">
        <v>0</v>
      </c>
      <c r="M134" s="111"/>
      <c r="N134" s="111"/>
    </row>
    <row r="135" spans="1:14" ht="12.75">
      <c r="A135" s="82">
        <v>312</v>
      </c>
      <c r="B135" s="124" t="s">
        <v>23</v>
      </c>
      <c r="C135" s="110">
        <f>C136</f>
        <v>3125.1</v>
      </c>
      <c r="D135" s="110">
        <f t="shared" si="48"/>
        <v>3125.1</v>
      </c>
      <c r="E135" s="110">
        <f t="shared" si="48"/>
        <v>0</v>
      </c>
      <c r="F135" s="110">
        <f t="shared" si="48"/>
        <v>0</v>
      </c>
      <c r="G135" s="110">
        <f t="shared" si="48"/>
        <v>0</v>
      </c>
      <c r="H135" s="110">
        <f t="shared" si="48"/>
        <v>0</v>
      </c>
      <c r="I135" s="110">
        <f t="shared" si="48"/>
        <v>0</v>
      </c>
      <c r="J135" s="110">
        <f t="shared" si="48"/>
        <v>0</v>
      </c>
      <c r="K135" s="110">
        <f t="shared" si="48"/>
        <v>0</v>
      </c>
      <c r="L135" s="110">
        <f t="shared" si="48"/>
        <v>0</v>
      </c>
      <c r="M135" s="110"/>
      <c r="N135" s="110"/>
    </row>
    <row r="136" spans="1:14" ht="12.75">
      <c r="A136" s="71">
        <v>3121</v>
      </c>
      <c r="B136" s="122" t="s">
        <v>23</v>
      </c>
      <c r="C136" s="111">
        <v>3125.1</v>
      </c>
      <c r="D136" s="111">
        <v>3125.1</v>
      </c>
      <c r="E136" s="111">
        <v>0</v>
      </c>
      <c r="F136" s="111">
        <v>0</v>
      </c>
      <c r="G136" s="111">
        <v>0</v>
      </c>
      <c r="H136" s="111">
        <v>0</v>
      </c>
      <c r="I136" s="111">
        <v>0</v>
      </c>
      <c r="J136" s="111">
        <v>0</v>
      </c>
      <c r="K136" s="111">
        <v>0</v>
      </c>
      <c r="L136" s="111">
        <v>0</v>
      </c>
      <c r="M136" s="111"/>
      <c r="N136" s="111"/>
    </row>
    <row r="137" spans="1:14" ht="12" customHeight="1">
      <c r="A137" s="82">
        <v>313</v>
      </c>
      <c r="B137" s="124" t="s">
        <v>24</v>
      </c>
      <c r="C137" s="110">
        <f>SUM(C138+C139)</f>
        <v>11159.99</v>
      </c>
      <c r="D137" s="110">
        <f aca="true" t="shared" si="49" ref="D137:L137">SUM(D138+D139)</f>
        <v>11159.99</v>
      </c>
      <c r="E137" s="110">
        <f t="shared" si="49"/>
        <v>0</v>
      </c>
      <c r="F137" s="110">
        <f t="shared" si="49"/>
        <v>0</v>
      </c>
      <c r="G137" s="110">
        <f t="shared" si="49"/>
        <v>0</v>
      </c>
      <c r="H137" s="110">
        <f t="shared" si="49"/>
        <v>0</v>
      </c>
      <c r="I137" s="110">
        <f t="shared" si="49"/>
        <v>0</v>
      </c>
      <c r="J137" s="110">
        <f t="shared" si="49"/>
        <v>0</v>
      </c>
      <c r="K137" s="110">
        <f t="shared" si="49"/>
        <v>0</v>
      </c>
      <c r="L137" s="110">
        <f t="shared" si="49"/>
        <v>0</v>
      </c>
      <c r="M137" s="110"/>
      <c r="N137" s="110"/>
    </row>
    <row r="138" spans="1:14" ht="12.75" customHeight="1">
      <c r="A138" s="71">
        <v>3132</v>
      </c>
      <c r="B138" s="122" t="s">
        <v>39</v>
      </c>
      <c r="C138" s="111">
        <v>10056.94</v>
      </c>
      <c r="D138" s="111">
        <v>10056.94</v>
      </c>
      <c r="E138" s="111">
        <v>0</v>
      </c>
      <c r="F138" s="111">
        <v>0</v>
      </c>
      <c r="G138" s="111">
        <v>0</v>
      </c>
      <c r="H138" s="111">
        <v>0</v>
      </c>
      <c r="I138" s="111">
        <v>0</v>
      </c>
      <c r="J138" s="111">
        <v>0</v>
      </c>
      <c r="K138" s="111">
        <v>0</v>
      </c>
      <c r="L138" s="111">
        <v>0</v>
      </c>
      <c r="M138" s="111"/>
      <c r="N138" s="111"/>
    </row>
    <row r="139" spans="1:14" ht="24.75" customHeight="1">
      <c r="A139" s="71">
        <v>3133</v>
      </c>
      <c r="B139" s="122" t="s">
        <v>40</v>
      </c>
      <c r="C139" s="111">
        <v>1103.05</v>
      </c>
      <c r="D139" s="111">
        <v>1103.05</v>
      </c>
      <c r="E139" s="111">
        <v>0</v>
      </c>
      <c r="F139" s="111">
        <v>0</v>
      </c>
      <c r="G139" s="111">
        <v>0</v>
      </c>
      <c r="H139" s="111">
        <v>0</v>
      </c>
      <c r="I139" s="111">
        <v>0</v>
      </c>
      <c r="J139" s="111">
        <v>0</v>
      </c>
      <c r="K139" s="111">
        <v>0</v>
      </c>
      <c r="L139" s="111">
        <v>0</v>
      </c>
      <c r="M139" s="111"/>
      <c r="N139" s="111"/>
    </row>
    <row r="140" spans="1:14" ht="12.75">
      <c r="A140" s="80">
        <v>32</v>
      </c>
      <c r="B140" s="123" t="s">
        <v>25</v>
      </c>
      <c r="C140" s="109">
        <f>C141</f>
        <v>2020.22</v>
      </c>
      <c r="D140" s="109">
        <f aca="true" t="shared" si="50" ref="D140:L140">D141</f>
        <v>2020.22</v>
      </c>
      <c r="E140" s="109">
        <f t="shared" si="50"/>
        <v>0</v>
      </c>
      <c r="F140" s="109">
        <f t="shared" si="50"/>
        <v>0</v>
      </c>
      <c r="G140" s="109">
        <f t="shared" si="50"/>
        <v>0</v>
      </c>
      <c r="H140" s="109">
        <f t="shared" si="50"/>
        <v>0</v>
      </c>
      <c r="I140" s="109">
        <f t="shared" si="50"/>
        <v>0</v>
      </c>
      <c r="J140" s="109">
        <f t="shared" si="50"/>
        <v>0</v>
      </c>
      <c r="K140" s="109">
        <f t="shared" si="50"/>
        <v>0</v>
      </c>
      <c r="L140" s="109">
        <f t="shared" si="50"/>
        <v>0</v>
      </c>
      <c r="M140" s="109"/>
      <c r="N140" s="109"/>
    </row>
    <row r="141" spans="1:14" ht="13.5" customHeight="1">
      <c r="A141" s="82">
        <v>321</v>
      </c>
      <c r="B141" s="124" t="s">
        <v>26</v>
      </c>
      <c r="C141" s="110">
        <f>SUM(C142+C143)</f>
        <v>2020.22</v>
      </c>
      <c r="D141" s="110">
        <f aca="true" t="shared" si="51" ref="D141:L141">SUM(D142+D143)</f>
        <v>2020.22</v>
      </c>
      <c r="E141" s="110">
        <f t="shared" si="51"/>
        <v>0</v>
      </c>
      <c r="F141" s="110">
        <f t="shared" si="51"/>
        <v>0</v>
      </c>
      <c r="G141" s="110">
        <f t="shared" si="51"/>
        <v>0</v>
      </c>
      <c r="H141" s="110">
        <f t="shared" si="51"/>
        <v>0</v>
      </c>
      <c r="I141" s="110">
        <f t="shared" si="51"/>
        <v>0</v>
      </c>
      <c r="J141" s="110">
        <f t="shared" si="51"/>
        <v>0</v>
      </c>
      <c r="K141" s="110">
        <f t="shared" si="51"/>
        <v>0</v>
      </c>
      <c r="L141" s="110">
        <f t="shared" si="51"/>
        <v>0</v>
      </c>
      <c r="M141" s="110"/>
      <c r="N141" s="110"/>
    </row>
    <row r="142" spans="1:14" ht="12.75">
      <c r="A142" s="71">
        <v>3211</v>
      </c>
      <c r="B142" s="122" t="s">
        <v>41</v>
      </c>
      <c r="C142" s="111">
        <v>710</v>
      </c>
      <c r="D142" s="111">
        <v>710</v>
      </c>
      <c r="E142" s="111">
        <v>0</v>
      </c>
      <c r="F142" s="111">
        <v>0</v>
      </c>
      <c r="G142" s="111">
        <v>0</v>
      </c>
      <c r="H142" s="111">
        <v>0</v>
      </c>
      <c r="I142" s="111">
        <v>0</v>
      </c>
      <c r="J142" s="111">
        <v>0</v>
      </c>
      <c r="K142" s="111">
        <v>0</v>
      </c>
      <c r="L142" s="111">
        <v>0</v>
      </c>
      <c r="M142" s="111"/>
      <c r="N142" s="111"/>
    </row>
    <row r="143" spans="1:14" ht="26.25" customHeight="1">
      <c r="A143" s="71">
        <v>3212</v>
      </c>
      <c r="B143" s="122" t="s">
        <v>42</v>
      </c>
      <c r="C143" s="111">
        <v>1310.22</v>
      </c>
      <c r="D143" s="111">
        <v>1310.22</v>
      </c>
      <c r="E143" s="111">
        <v>0</v>
      </c>
      <c r="F143" s="111">
        <v>0</v>
      </c>
      <c r="G143" s="111">
        <v>0</v>
      </c>
      <c r="H143" s="111">
        <v>0</v>
      </c>
      <c r="I143" s="111">
        <v>0</v>
      </c>
      <c r="J143" s="111">
        <v>0</v>
      </c>
      <c r="K143" s="111">
        <v>0</v>
      </c>
      <c r="L143" s="111">
        <v>0</v>
      </c>
      <c r="M143" s="111"/>
      <c r="N143" s="111"/>
    </row>
    <row r="144" spans="1:14" ht="50.25" customHeight="1">
      <c r="A144" s="219" t="s">
        <v>135</v>
      </c>
      <c r="B144" s="219"/>
      <c r="C144" s="120">
        <f>C145</f>
        <v>63386.49</v>
      </c>
      <c r="D144" s="120">
        <f aca="true" t="shared" si="52" ref="D144:L144">D145</f>
        <v>63386.49</v>
      </c>
      <c r="E144" s="120">
        <f t="shared" si="52"/>
        <v>0</v>
      </c>
      <c r="F144" s="120">
        <f t="shared" si="52"/>
        <v>0</v>
      </c>
      <c r="G144" s="120">
        <f t="shared" si="52"/>
        <v>0</v>
      </c>
      <c r="H144" s="120">
        <f t="shared" si="52"/>
        <v>0</v>
      </c>
      <c r="I144" s="120">
        <f t="shared" si="52"/>
        <v>0</v>
      </c>
      <c r="J144" s="120">
        <f t="shared" si="52"/>
        <v>0</v>
      </c>
      <c r="K144" s="120">
        <f t="shared" si="52"/>
        <v>0</v>
      </c>
      <c r="L144" s="120">
        <f t="shared" si="52"/>
        <v>0</v>
      </c>
      <c r="M144" s="120"/>
      <c r="N144" s="120"/>
    </row>
    <row r="145" spans="1:14" ht="12.75" customHeight="1">
      <c r="A145" s="85">
        <v>3</v>
      </c>
      <c r="B145" s="86" t="s">
        <v>20</v>
      </c>
      <c r="C145" s="108">
        <f>C146+C154</f>
        <v>63386.49</v>
      </c>
      <c r="D145" s="108">
        <f aca="true" t="shared" si="53" ref="D145:L145">D146+D154</f>
        <v>63386.49</v>
      </c>
      <c r="E145" s="108">
        <f t="shared" si="53"/>
        <v>0</v>
      </c>
      <c r="F145" s="108">
        <f t="shared" si="53"/>
        <v>0</v>
      </c>
      <c r="G145" s="108">
        <f t="shared" si="53"/>
        <v>0</v>
      </c>
      <c r="H145" s="108">
        <f t="shared" si="53"/>
        <v>0</v>
      </c>
      <c r="I145" s="108">
        <f t="shared" si="53"/>
        <v>0</v>
      </c>
      <c r="J145" s="108">
        <f t="shared" si="53"/>
        <v>0</v>
      </c>
      <c r="K145" s="108">
        <f t="shared" si="53"/>
        <v>0</v>
      </c>
      <c r="L145" s="108">
        <f t="shared" si="53"/>
        <v>0</v>
      </c>
      <c r="M145" s="108"/>
      <c r="N145" s="108"/>
    </row>
    <row r="146" spans="1:14" ht="12.75">
      <c r="A146" s="80">
        <v>31</v>
      </c>
      <c r="B146" s="123" t="s">
        <v>21</v>
      </c>
      <c r="C146" s="109">
        <f>C147+C151+C149</f>
        <v>61906.49</v>
      </c>
      <c r="D146" s="109">
        <f>D147+D151+D149</f>
        <v>61906.49</v>
      </c>
      <c r="E146" s="109">
        <f aca="true" t="shared" si="54" ref="E146:L146">E147+E151+E149</f>
        <v>0</v>
      </c>
      <c r="F146" s="109">
        <f t="shared" si="54"/>
        <v>0</v>
      </c>
      <c r="G146" s="109">
        <f t="shared" si="54"/>
        <v>0</v>
      </c>
      <c r="H146" s="109">
        <f t="shared" si="54"/>
        <v>0</v>
      </c>
      <c r="I146" s="109">
        <f t="shared" si="54"/>
        <v>0</v>
      </c>
      <c r="J146" s="109">
        <f t="shared" si="54"/>
        <v>0</v>
      </c>
      <c r="K146" s="109">
        <f t="shared" si="54"/>
        <v>0</v>
      </c>
      <c r="L146" s="109">
        <f t="shared" si="54"/>
        <v>0</v>
      </c>
      <c r="M146" s="109"/>
      <c r="N146" s="109"/>
    </row>
    <row r="147" spans="1:14" ht="12.75">
      <c r="A147" s="82">
        <v>311</v>
      </c>
      <c r="B147" s="124" t="s">
        <v>22</v>
      </c>
      <c r="C147" s="110">
        <f>C148</f>
        <v>51221.32</v>
      </c>
      <c r="D147" s="110">
        <f aca="true" t="shared" si="55" ref="D147:L149">D148</f>
        <v>51221.32</v>
      </c>
      <c r="E147" s="110">
        <f t="shared" si="55"/>
        <v>0</v>
      </c>
      <c r="F147" s="110">
        <f t="shared" si="55"/>
        <v>0</v>
      </c>
      <c r="G147" s="110">
        <f t="shared" si="55"/>
        <v>0</v>
      </c>
      <c r="H147" s="110">
        <f t="shared" si="55"/>
        <v>0</v>
      </c>
      <c r="I147" s="110">
        <f t="shared" si="55"/>
        <v>0</v>
      </c>
      <c r="J147" s="110">
        <f t="shared" si="55"/>
        <v>0</v>
      </c>
      <c r="K147" s="110">
        <f t="shared" si="55"/>
        <v>0</v>
      </c>
      <c r="L147" s="110">
        <f t="shared" si="55"/>
        <v>0</v>
      </c>
      <c r="M147" s="110"/>
      <c r="N147" s="110"/>
    </row>
    <row r="148" spans="1:14" ht="12.75">
      <c r="A148" s="71">
        <v>3111</v>
      </c>
      <c r="B148" s="122" t="s">
        <v>38</v>
      </c>
      <c r="C148" s="111">
        <v>51221.32</v>
      </c>
      <c r="D148" s="111">
        <v>51221.32</v>
      </c>
      <c r="E148" s="111">
        <v>0</v>
      </c>
      <c r="F148" s="111">
        <v>0</v>
      </c>
      <c r="G148" s="111">
        <v>0</v>
      </c>
      <c r="H148" s="111">
        <v>0</v>
      </c>
      <c r="I148" s="111">
        <v>0</v>
      </c>
      <c r="J148" s="111">
        <v>0</v>
      </c>
      <c r="K148" s="111">
        <v>0</v>
      </c>
      <c r="L148" s="111">
        <v>0</v>
      </c>
      <c r="M148" s="111"/>
      <c r="N148" s="111"/>
    </row>
    <row r="149" spans="1:14" ht="12.75">
      <c r="A149" s="82">
        <v>312</v>
      </c>
      <c r="B149" s="124" t="s">
        <v>23</v>
      </c>
      <c r="C149" s="110">
        <f>C150</f>
        <v>1875.06</v>
      </c>
      <c r="D149" s="110">
        <f t="shared" si="55"/>
        <v>1875.06</v>
      </c>
      <c r="E149" s="110">
        <f t="shared" si="55"/>
        <v>0</v>
      </c>
      <c r="F149" s="110">
        <f t="shared" si="55"/>
        <v>0</v>
      </c>
      <c r="G149" s="110">
        <f t="shared" si="55"/>
        <v>0</v>
      </c>
      <c r="H149" s="110">
        <f t="shared" si="55"/>
        <v>0</v>
      </c>
      <c r="I149" s="110">
        <f t="shared" si="55"/>
        <v>0</v>
      </c>
      <c r="J149" s="110">
        <f t="shared" si="55"/>
        <v>0</v>
      </c>
      <c r="K149" s="110">
        <f t="shared" si="55"/>
        <v>0</v>
      </c>
      <c r="L149" s="110">
        <f t="shared" si="55"/>
        <v>0</v>
      </c>
      <c r="M149" s="110"/>
      <c r="N149" s="110"/>
    </row>
    <row r="150" spans="1:14" ht="12.75">
      <c r="A150" s="71">
        <v>3121</v>
      </c>
      <c r="B150" s="122" t="s">
        <v>23</v>
      </c>
      <c r="C150" s="111">
        <v>1875.06</v>
      </c>
      <c r="D150" s="111">
        <v>1875.06</v>
      </c>
      <c r="E150" s="111">
        <v>0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L150" s="111">
        <v>0</v>
      </c>
      <c r="M150" s="111"/>
      <c r="N150" s="111"/>
    </row>
    <row r="151" spans="1:14" ht="12.75">
      <c r="A151" s="82">
        <v>313</v>
      </c>
      <c r="B151" s="124" t="s">
        <v>24</v>
      </c>
      <c r="C151" s="110">
        <f>SUM(C152+C153)</f>
        <v>8810.11</v>
      </c>
      <c r="D151" s="110">
        <f aca="true" t="shared" si="56" ref="D151:L151">SUM(D152+D153)</f>
        <v>8810.11</v>
      </c>
      <c r="E151" s="110">
        <f t="shared" si="56"/>
        <v>0</v>
      </c>
      <c r="F151" s="110">
        <f t="shared" si="56"/>
        <v>0</v>
      </c>
      <c r="G151" s="110">
        <f t="shared" si="56"/>
        <v>0</v>
      </c>
      <c r="H151" s="110">
        <f t="shared" si="56"/>
        <v>0</v>
      </c>
      <c r="I151" s="110">
        <f t="shared" si="56"/>
        <v>0</v>
      </c>
      <c r="J151" s="110">
        <f t="shared" si="56"/>
        <v>0</v>
      </c>
      <c r="K151" s="110">
        <f t="shared" si="56"/>
        <v>0</v>
      </c>
      <c r="L151" s="110">
        <f t="shared" si="56"/>
        <v>0</v>
      </c>
      <c r="M151" s="110"/>
      <c r="N151" s="110"/>
    </row>
    <row r="152" spans="1:14" ht="25.5" customHeight="1">
      <c r="A152" s="71">
        <v>3132</v>
      </c>
      <c r="B152" s="122" t="s">
        <v>39</v>
      </c>
      <c r="C152" s="111">
        <v>7939.31</v>
      </c>
      <c r="D152" s="111">
        <v>7939.31</v>
      </c>
      <c r="E152" s="111">
        <v>0</v>
      </c>
      <c r="F152" s="111">
        <v>0</v>
      </c>
      <c r="G152" s="111">
        <v>0</v>
      </c>
      <c r="H152" s="111">
        <v>0</v>
      </c>
      <c r="I152" s="111">
        <v>0</v>
      </c>
      <c r="J152" s="111">
        <v>0</v>
      </c>
      <c r="K152" s="111">
        <v>0</v>
      </c>
      <c r="L152" s="111">
        <v>0</v>
      </c>
      <c r="M152" s="111"/>
      <c r="N152" s="111"/>
    </row>
    <row r="153" spans="1:14" ht="25.5">
      <c r="A153" s="71">
        <v>3133</v>
      </c>
      <c r="B153" s="122" t="s">
        <v>40</v>
      </c>
      <c r="C153" s="111">
        <v>870.8</v>
      </c>
      <c r="D153" s="111">
        <v>870.8</v>
      </c>
      <c r="E153" s="111">
        <v>0</v>
      </c>
      <c r="F153" s="111">
        <v>0</v>
      </c>
      <c r="G153" s="111">
        <v>0</v>
      </c>
      <c r="H153" s="111">
        <v>0</v>
      </c>
      <c r="I153" s="111">
        <v>0</v>
      </c>
      <c r="J153" s="111">
        <v>0</v>
      </c>
      <c r="K153" s="111">
        <v>0</v>
      </c>
      <c r="L153" s="111">
        <v>0</v>
      </c>
      <c r="M153" s="111"/>
      <c r="N153" s="111"/>
    </row>
    <row r="154" spans="1:14" ht="12.75">
      <c r="A154" s="80">
        <v>32</v>
      </c>
      <c r="B154" s="123" t="s">
        <v>25</v>
      </c>
      <c r="C154" s="109">
        <f>C155</f>
        <v>1480</v>
      </c>
      <c r="D154" s="109">
        <f aca="true" t="shared" si="57" ref="D154:L154">D155</f>
        <v>1480</v>
      </c>
      <c r="E154" s="109">
        <f t="shared" si="57"/>
        <v>0</v>
      </c>
      <c r="F154" s="109">
        <f t="shared" si="57"/>
        <v>0</v>
      </c>
      <c r="G154" s="109">
        <f t="shared" si="57"/>
        <v>0</v>
      </c>
      <c r="H154" s="109">
        <f t="shared" si="57"/>
        <v>0</v>
      </c>
      <c r="I154" s="109">
        <f t="shared" si="57"/>
        <v>0</v>
      </c>
      <c r="J154" s="109">
        <f t="shared" si="57"/>
        <v>0</v>
      </c>
      <c r="K154" s="109">
        <f t="shared" si="57"/>
        <v>0</v>
      </c>
      <c r="L154" s="109">
        <f t="shared" si="57"/>
        <v>0</v>
      </c>
      <c r="M154" s="109"/>
      <c r="N154" s="109"/>
    </row>
    <row r="155" spans="1:14" ht="12.75">
      <c r="A155" s="82">
        <v>321</v>
      </c>
      <c r="B155" s="124" t="s">
        <v>26</v>
      </c>
      <c r="C155" s="110">
        <f>SUM(C156+C157)</f>
        <v>1480</v>
      </c>
      <c r="D155" s="110">
        <f aca="true" t="shared" si="58" ref="D155:L155">SUM(D156+D157)</f>
        <v>1480</v>
      </c>
      <c r="E155" s="110">
        <f t="shared" si="58"/>
        <v>0</v>
      </c>
      <c r="F155" s="110">
        <f t="shared" si="58"/>
        <v>0</v>
      </c>
      <c r="G155" s="110">
        <f t="shared" si="58"/>
        <v>0</v>
      </c>
      <c r="H155" s="110">
        <f t="shared" si="58"/>
        <v>0</v>
      </c>
      <c r="I155" s="110">
        <f t="shared" si="58"/>
        <v>0</v>
      </c>
      <c r="J155" s="110">
        <f t="shared" si="58"/>
        <v>0</v>
      </c>
      <c r="K155" s="110">
        <f t="shared" si="58"/>
        <v>0</v>
      </c>
      <c r="L155" s="110">
        <f t="shared" si="58"/>
        <v>0</v>
      </c>
      <c r="M155" s="110"/>
      <c r="N155" s="110"/>
    </row>
    <row r="156" spans="1:14" ht="12.75">
      <c r="A156" s="71">
        <v>3211</v>
      </c>
      <c r="B156" s="122" t="s">
        <v>41</v>
      </c>
      <c r="C156" s="111">
        <v>340</v>
      </c>
      <c r="D156" s="111">
        <v>340</v>
      </c>
      <c r="E156" s="111">
        <v>0</v>
      </c>
      <c r="F156" s="111">
        <v>0</v>
      </c>
      <c r="G156" s="111">
        <v>0</v>
      </c>
      <c r="H156" s="111">
        <v>0</v>
      </c>
      <c r="I156" s="111">
        <v>0</v>
      </c>
      <c r="J156" s="111">
        <v>0</v>
      </c>
      <c r="K156" s="111">
        <v>0</v>
      </c>
      <c r="L156" s="111">
        <v>0</v>
      </c>
      <c r="M156" s="111"/>
      <c r="N156" s="111"/>
    </row>
    <row r="157" spans="1:14" ht="25.5">
      <c r="A157" s="71">
        <v>3212</v>
      </c>
      <c r="B157" s="122" t="s">
        <v>42</v>
      </c>
      <c r="C157" s="111">
        <v>1140</v>
      </c>
      <c r="D157" s="111">
        <v>1140</v>
      </c>
      <c r="E157" s="111">
        <v>0</v>
      </c>
      <c r="F157" s="111">
        <v>0</v>
      </c>
      <c r="G157" s="111">
        <v>0</v>
      </c>
      <c r="H157" s="111">
        <v>0</v>
      </c>
      <c r="I157" s="111">
        <v>0</v>
      </c>
      <c r="J157" s="111">
        <v>0</v>
      </c>
      <c r="K157" s="111">
        <v>0</v>
      </c>
      <c r="L157" s="111">
        <v>0</v>
      </c>
      <c r="M157" s="111"/>
      <c r="N157" s="111"/>
    </row>
    <row r="158" spans="1:14" ht="12.75">
      <c r="A158" s="218" t="s">
        <v>79</v>
      </c>
      <c r="B158" s="218"/>
      <c r="C158" s="107">
        <f>SUM(C159+C167)</f>
        <v>875800</v>
      </c>
      <c r="D158" s="107">
        <f aca="true" t="shared" si="59" ref="D158:L158">SUM(D159+D167)</f>
        <v>24600</v>
      </c>
      <c r="E158" s="107">
        <f t="shared" si="59"/>
        <v>0</v>
      </c>
      <c r="F158" s="107">
        <f t="shared" si="59"/>
        <v>0</v>
      </c>
      <c r="G158" s="107">
        <f t="shared" si="59"/>
        <v>728200</v>
      </c>
      <c r="H158" s="107">
        <f t="shared" si="59"/>
        <v>123000</v>
      </c>
      <c r="I158" s="107">
        <f t="shared" si="59"/>
        <v>0</v>
      </c>
      <c r="J158" s="107">
        <f t="shared" si="59"/>
        <v>0</v>
      </c>
      <c r="K158" s="107">
        <f t="shared" si="59"/>
        <v>0</v>
      </c>
      <c r="L158" s="107">
        <f t="shared" si="59"/>
        <v>0</v>
      </c>
      <c r="M158" s="107"/>
      <c r="N158" s="107"/>
    </row>
    <row r="159" spans="1:14" ht="12.75">
      <c r="A159" s="90">
        <v>3</v>
      </c>
      <c r="B159" s="91" t="s">
        <v>20</v>
      </c>
      <c r="C159" s="108">
        <f aca="true" t="shared" si="60" ref="C159:L159">C160</f>
        <v>866300</v>
      </c>
      <c r="D159" s="108">
        <f t="shared" si="60"/>
        <v>24600</v>
      </c>
      <c r="E159" s="108">
        <f t="shared" si="60"/>
        <v>0</v>
      </c>
      <c r="F159" s="108">
        <f t="shared" si="60"/>
        <v>0</v>
      </c>
      <c r="G159" s="108">
        <f t="shared" si="60"/>
        <v>718700</v>
      </c>
      <c r="H159" s="108">
        <f t="shared" si="60"/>
        <v>123000</v>
      </c>
      <c r="I159" s="108">
        <f t="shared" si="60"/>
        <v>0</v>
      </c>
      <c r="J159" s="108">
        <f t="shared" si="60"/>
        <v>0</v>
      </c>
      <c r="K159" s="108">
        <f t="shared" si="60"/>
        <v>0</v>
      </c>
      <c r="L159" s="108">
        <f t="shared" si="60"/>
        <v>0</v>
      </c>
      <c r="M159" s="108"/>
      <c r="N159" s="108"/>
    </row>
    <row r="160" spans="1:14" ht="12.75">
      <c r="A160" s="88">
        <v>32</v>
      </c>
      <c r="B160" s="89" t="s">
        <v>25</v>
      </c>
      <c r="C160" s="109">
        <f>C161+C165</f>
        <v>866300</v>
      </c>
      <c r="D160" s="109">
        <f aca="true" t="shared" si="61" ref="D160:L160">D161+D165</f>
        <v>24600</v>
      </c>
      <c r="E160" s="109">
        <f t="shared" si="61"/>
        <v>0</v>
      </c>
      <c r="F160" s="109">
        <f t="shared" si="61"/>
        <v>0</v>
      </c>
      <c r="G160" s="109">
        <f t="shared" si="61"/>
        <v>718700</v>
      </c>
      <c r="H160" s="109">
        <f t="shared" si="61"/>
        <v>123000</v>
      </c>
      <c r="I160" s="109">
        <f t="shared" si="61"/>
        <v>0</v>
      </c>
      <c r="J160" s="109">
        <f t="shared" si="61"/>
        <v>0</v>
      </c>
      <c r="K160" s="109">
        <f t="shared" si="61"/>
        <v>0</v>
      </c>
      <c r="L160" s="109">
        <f t="shared" si="61"/>
        <v>0</v>
      </c>
      <c r="M160" s="109"/>
      <c r="N160" s="109"/>
    </row>
    <row r="161" spans="1:14" ht="12.75">
      <c r="A161" s="92">
        <v>322</v>
      </c>
      <c r="B161" s="93" t="s">
        <v>27</v>
      </c>
      <c r="C161" s="110">
        <f>SUM(C162:C164)</f>
        <v>866300</v>
      </c>
      <c r="D161" s="110">
        <f aca="true" t="shared" si="62" ref="D161:L161">SUM(D162:D164)</f>
        <v>24600</v>
      </c>
      <c r="E161" s="110">
        <f t="shared" si="62"/>
        <v>0</v>
      </c>
      <c r="F161" s="110">
        <f t="shared" si="62"/>
        <v>0</v>
      </c>
      <c r="G161" s="110">
        <f t="shared" si="62"/>
        <v>718700</v>
      </c>
      <c r="H161" s="110">
        <f t="shared" si="62"/>
        <v>123000</v>
      </c>
      <c r="I161" s="110">
        <f t="shared" si="62"/>
        <v>0</v>
      </c>
      <c r="J161" s="110">
        <f t="shared" si="62"/>
        <v>0</v>
      </c>
      <c r="K161" s="110">
        <f t="shared" si="62"/>
        <v>0</v>
      </c>
      <c r="L161" s="110">
        <f t="shared" si="62"/>
        <v>0</v>
      </c>
      <c r="M161" s="110"/>
      <c r="N161" s="110"/>
    </row>
    <row r="162" spans="1:14" ht="25.5">
      <c r="A162" s="71">
        <v>3221</v>
      </c>
      <c r="B162" s="9" t="s">
        <v>128</v>
      </c>
      <c r="C162" s="111">
        <v>16000</v>
      </c>
      <c r="D162" s="111"/>
      <c r="E162" s="111"/>
      <c r="F162" s="111"/>
      <c r="G162" s="111">
        <v>16000</v>
      </c>
      <c r="H162" s="111"/>
      <c r="I162" s="111"/>
      <c r="J162" s="111"/>
      <c r="K162" s="111"/>
      <c r="L162" s="111"/>
      <c r="M162" s="111"/>
      <c r="N162" s="111"/>
    </row>
    <row r="163" spans="1:14" ht="12.75">
      <c r="A163" s="71">
        <v>3222</v>
      </c>
      <c r="B163" s="9" t="s">
        <v>46</v>
      </c>
      <c r="C163" s="111">
        <v>843300</v>
      </c>
      <c r="D163" s="111">
        <v>24600</v>
      </c>
      <c r="E163" s="111"/>
      <c r="F163" s="111"/>
      <c r="G163" s="111">
        <v>695700</v>
      </c>
      <c r="H163" s="111">
        <v>123000</v>
      </c>
      <c r="I163" s="111"/>
      <c r="J163" s="111"/>
      <c r="K163" s="111"/>
      <c r="L163" s="111"/>
      <c r="M163" s="111"/>
      <c r="N163" s="111"/>
    </row>
    <row r="164" spans="1:14" ht="14.25" customHeight="1">
      <c r="A164" s="71">
        <v>3225</v>
      </c>
      <c r="B164" s="9" t="s">
        <v>48</v>
      </c>
      <c r="C164" s="111">
        <v>7000</v>
      </c>
      <c r="D164" s="111"/>
      <c r="E164" s="111"/>
      <c r="F164" s="111"/>
      <c r="G164" s="111">
        <v>7000</v>
      </c>
      <c r="H164" s="111"/>
      <c r="I164" s="111"/>
      <c r="J164" s="111"/>
      <c r="K164" s="111"/>
      <c r="L164" s="111"/>
      <c r="M164" s="111"/>
      <c r="N164" s="111"/>
    </row>
    <row r="165" spans="1:14" ht="12.75">
      <c r="A165" s="92">
        <v>323</v>
      </c>
      <c r="B165" s="93" t="s">
        <v>28</v>
      </c>
      <c r="C165" s="110">
        <f>C166</f>
        <v>0</v>
      </c>
      <c r="D165" s="110">
        <f aca="true" t="shared" si="63" ref="D165:L165">D166</f>
        <v>0</v>
      </c>
      <c r="E165" s="110">
        <f t="shared" si="63"/>
        <v>0</v>
      </c>
      <c r="F165" s="110">
        <f t="shared" si="63"/>
        <v>0</v>
      </c>
      <c r="G165" s="110">
        <f t="shared" si="63"/>
        <v>0</v>
      </c>
      <c r="H165" s="110">
        <f t="shared" si="63"/>
        <v>0</v>
      </c>
      <c r="I165" s="110">
        <f t="shared" si="63"/>
        <v>0</v>
      </c>
      <c r="J165" s="110">
        <f t="shared" si="63"/>
        <v>0</v>
      </c>
      <c r="K165" s="110">
        <f t="shared" si="63"/>
        <v>0</v>
      </c>
      <c r="L165" s="110">
        <f t="shared" si="63"/>
        <v>0</v>
      </c>
      <c r="M165" s="110"/>
      <c r="N165" s="110"/>
    </row>
    <row r="166" spans="1:14" ht="25.5" customHeight="1">
      <c r="A166" s="71">
        <v>3236</v>
      </c>
      <c r="B166" s="9" t="s">
        <v>52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</row>
    <row r="167" spans="1:14" ht="25.5">
      <c r="A167" s="90">
        <v>4</v>
      </c>
      <c r="B167" s="91" t="s">
        <v>108</v>
      </c>
      <c r="C167" s="108">
        <f aca="true" t="shared" si="64" ref="C167:L168">C168</f>
        <v>9500</v>
      </c>
      <c r="D167" s="108">
        <f t="shared" si="64"/>
        <v>0</v>
      </c>
      <c r="E167" s="108">
        <f t="shared" si="64"/>
        <v>0</v>
      </c>
      <c r="F167" s="108">
        <f t="shared" si="64"/>
        <v>0</v>
      </c>
      <c r="G167" s="108">
        <f t="shared" si="64"/>
        <v>9500</v>
      </c>
      <c r="H167" s="108">
        <f t="shared" si="64"/>
        <v>0</v>
      </c>
      <c r="I167" s="108">
        <f t="shared" si="64"/>
        <v>0</v>
      </c>
      <c r="J167" s="108">
        <f t="shared" si="64"/>
        <v>0</v>
      </c>
      <c r="K167" s="108">
        <f t="shared" si="64"/>
        <v>0</v>
      </c>
      <c r="L167" s="108">
        <f t="shared" si="64"/>
        <v>0</v>
      </c>
      <c r="M167" s="108"/>
      <c r="N167" s="108"/>
    </row>
    <row r="168" spans="1:14" ht="37.5" customHeight="1">
      <c r="A168" s="88">
        <v>42</v>
      </c>
      <c r="B168" s="89" t="s">
        <v>119</v>
      </c>
      <c r="C168" s="109">
        <f>C169</f>
        <v>9500</v>
      </c>
      <c r="D168" s="109">
        <f t="shared" si="64"/>
        <v>0</v>
      </c>
      <c r="E168" s="109">
        <f t="shared" si="64"/>
        <v>0</v>
      </c>
      <c r="F168" s="109">
        <f t="shared" si="64"/>
        <v>0</v>
      </c>
      <c r="G168" s="109">
        <f t="shared" si="64"/>
        <v>9500</v>
      </c>
      <c r="H168" s="109">
        <f t="shared" si="64"/>
        <v>0</v>
      </c>
      <c r="I168" s="109">
        <f t="shared" si="64"/>
        <v>0</v>
      </c>
      <c r="J168" s="109">
        <f t="shared" si="64"/>
        <v>0</v>
      </c>
      <c r="K168" s="109">
        <f t="shared" si="64"/>
        <v>0</v>
      </c>
      <c r="L168" s="109">
        <f t="shared" si="64"/>
        <v>0</v>
      </c>
      <c r="M168" s="109"/>
      <c r="N168" s="109"/>
    </row>
    <row r="169" spans="1:14" ht="12.75">
      <c r="A169" s="92">
        <v>422</v>
      </c>
      <c r="B169" s="93" t="s">
        <v>32</v>
      </c>
      <c r="C169" s="110">
        <f aca="true" t="shared" si="65" ref="C169:L169">SUM(C170:C170)</f>
        <v>9500</v>
      </c>
      <c r="D169" s="110">
        <f t="shared" si="65"/>
        <v>0</v>
      </c>
      <c r="E169" s="110">
        <f t="shared" si="65"/>
        <v>0</v>
      </c>
      <c r="F169" s="110">
        <f t="shared" si="65"/>
        <v>0</v>
      </c>
      <c r="G169" s="110">
        <f t="shared" si="65"/>
        <v>9500</v>
      </c>
      <c r="H169" s="110">
        <f t="shared" si="65"/>
        <v>0</v>
      </c>
      <c r="I169" s="110">
        <f t="shared" si="65"/>
        <v>0</v>
      </c>
      <c r="J169" s="110">
        <f t="shared" si="65"/>
        <v>0</v>
      </c>
      <c r="K169" s="110">
        <f t="shared" si="65"/>
        <v>0</v>
      </c>
      <c r="L169" s="110">
        <f t="shared" si="65"/>
        <v>0</v>
      </c>
      <c r="M169" s="110"/>
      <c r="N169" s="110"/>
    </row>
    <row r="170" spans="1:14" ht="25.5" customHeight="1">
      <c r="A170" s="71">
        <v>4227</v>
      </c>
      <c r="B170" s="9" t="s">
        <v>64</v>
      </c>
      <c r="C170" s="111">
        <v>9500</v>
      </c>
      <c r="D170" s="111"/>
      <c r="E170" s="111"/>
      <c r="F170" s="111"/>
      <c r="G170" s="111">
        <v>9500</v>
      </c>
      <c r="H170" s="111"/>
      <c r="I170" s="111"/>
      <c r="J170" s="111"/>
      <c r="K170" s="111"/>
      <c r="L170" s="111"/>
      <c r="M170" s="111"/>
      <c r="N170" s="111"/>
    </row>
    <row r="171" spans="1:14" ht="12.75" customHeight="1">
      <c r="A171" s="220" t="s">
        <v>80</v>
      </c>
      <c r="B171" s="220"/>
      <c r="C171" s="117">
        <f>C172</f>
        <v>606635</v>
      </c>
      <c r="D171" s="117">
        <f aca="true" t="shared" si="66" ref="D171:L171">D172</f>
        <v>0</v>
      </c>
      <c r="E171" s="117">
        <f t="shared" si="66"/>
        <v>0</v>
      </c>
      <c r="F171" s="117">
        <f t="shared" si="66"/>
        <v>0</v>
      </c>
      <c r="G171" s="117">
        <f t="shared" si="66"/>
        <v>235885</v>
      </c>
      <c r="H171" s="117">
        <f t="shared" si="66"/>
        <v>370750</v>
      </c>
      <c r="I171" s="117">
        <f t="shared" si="66"/>
        <v>0</v>
      </c>
      <c r="J171" s="117">
        <f t="shared" si="66"/>
        <v>0</v>
      </c>
      <c r="K171" s="117">
        <f t="shared" si="66"/>
        <v>0</v>
      </c>
      <c r="L171" s="117">
        <f t="shared" si="66"/>
        <v>0</v>
      </c>
      <c r="M171" s="117"/>
      <c r="N171" s="117"/>
    </row>
    <row r="172" spans="1:14" ht="12.75">
      <c r="A172" s="85">
        <v>3</v>
      </c>
      <c r="B172" s="86" t="s">
        <v>20</v>
      </c>
      <c r="C172" s="108">
        <f>SUM(C173+C181)</f>
        <v>606635</v>
      </c>
      <c r="D172" s="108">
        <f aca="true" t="shared" si="67" ref="D172:L172">SUM(D173+D181)</f>
        <v>0</v>
      </c>
      <c r="E172" s="108">
        <f t="shared" si="67"/>
        <v>0</v>
      </c>
      <c r="F172" s="108">
        <f t="shared" si="67"/>
        <v>0</v>
      </c>
      <c r="G172" s="108">
        <f t="shared" si="67"/>
        <v>235885</v>
      </c>
      <c r="H172" s="108">
        <f t="shared" si="67"/>
        <v>370750</v>
      </c>
      <c r="I172" s="108">
        <f t="shared" si="67"/>
        <v>0</v>
      </c>
      <c r="J172" s="108">
        <f t="shared" si="67"/>
        <v>0</v>
      </c>
      <c r="K172" s="108">
        <f t="shared" si="67"/>
        <v>0</v>
      </c>
      <c r="L172" s="108">
        <f t="shared" si="67"/>
        <v>0</v>
      </c>
      <c r="M172" s="108"/>
      <c r="N172" s="108"/>
    </row>
    <row r="173" spans="1:14" ht="12.75">
      <c r="A173" s="80">
        <v>31</v>
      </c>
      <c r="B173" s="81" t="s">
        <v>21</v>
      </c>
      <c r="C173" s="109">
        <f>C174+C176+C178</f>
        <v>368365</v>
      </c>
      <c r="D173" s="109">
        <f aca="true" t="shared" si="68" ref="D173:L173">D174+D176+D178</f>
        <v>0</v>
      </c>
      <c r="E173" s="109">
        <f t="shared" si="68"/>
        <v>0</v>
      </c>
      <c r="F173" s="109">
        <f t="shared" si="68"/>
        <v>0</v>
      </c>
      <c r="G173" s="109">
        <f t="shared" si="68"/>
        <v>6015</v>
      </c>
      <c r="H173" s="109">
        <f t="shared" si="68"/>
        <v>362350</v>
      </c>
      <c r="I173" s="109">
        <f t="shared" si="68"/>
        <v>0</v>
      </c>
      <c r="J173" s="109">
        <f t="shared" si="68"/>
        <v>0</v>
      </c>
      <c r="K173" s="109">
        <f t="shared" si="68"/>
        <v>0</v>
      </c>
      <c r="L173" s="109">
        <f t="shared" si="68"/>
        <v>0</v>
      </c>
      <c r="M173" s="109"/>
      <c r="N173" s="109"/>
    </row>
    <row r="174" spans="1:14" ht="12.75">
      <c r="A174" s="82">
        <v>311</v>
      </c>
      <c r="B174" s="83" t="s">
        <v>22</v>
      </c>
      <c r="C174" s="114">
        <f>SUM(C175)</f>
        <v>308000</v>
      </c>
      <c r="D174" s="114">
        <f aca="true" t="shared" si="69" ref="D174:L174">SUM(D175)</f>
        <v>0</v>
      </c>
      <c r="E174" s="114">
        <f t="shared" si="69"/>
        <v>0</v>
      </c>
      <c r="F174" s="114">
        <f t="shared" si="69"/>
        <v>0</v>
      </c>
      <c r="G174" s="114">
        <f t="shared" si="69"/>
        <v>0</v>
      </c>
      <c r="H174" s="114">
        <f t="shared" si="69"/>
        <v>308000</v>
      </c>
      <c r="I174" s="114">
        <f t="shared" si="69"/>
        <v>0</v>
      </c>
      <c r="J174" s="114">
        <f t="shared" si="69"/>
        <v>0</v>
      </c>
      <c r="K174" s="114">
        <f t="shared" si="69"/>
        <v>0</v>
      </c>
      <c r="L174" s="114">
        <f t="shared" si="69"/>
        <v>0</v>
      </c>
      <c r="M174" s="114"/>
      <c r="N174" s="114"/>
    </row>
    <row r="175" spans="1:14" ht="13.5" customHeight="1">
      <c r="A175" s="71">
        <v>3111</v>
      </c>
      <c r="B175" s="9" t="s">
        <v>38</v>
      </c>
      <c r="C175" s="111">
        <v>308000</v>
      </c>
      <c r="D175" s="111"/>
      <c r="E175" s="111"/>
      <c r="F175" s="111"/>
      <c r="G175" s="111"/>
      <c r="H175" s="111">
        <v>308000</v>
      </c>
      <c r="I175" s="111"/>
      <c r="J175" s="111"/>
      <c r="K175" s="111"/>
      <c r="L175" s="111"/>
      <c r="M175" s="111"/>
      <c r="N175" s="111"/>
    </row>
    <row r="176" spans="1:14" ht="12.75">
      <c r="A176" s="82">
        <v>312</v>
      </c>
      <c r="B176" s="103" t="s">
        <v>23</v>
      </c>
      <c r="C176" s="114">
        <f>SUM(C177)</f>
        <v>7050</v>
      </c>
      <c r="D176" s="114">
        <f aca="true" t="shared" si="70" ref="D176:L176">SUM(D177)</f>
        <v>0</v>
      </c>
      <c r="E176" s="114">
        <f t="shared" si="70"/>
        <v>0</v>
      </c>
      <c r="F176" s="114">
        <f t="shared" si="70"/>
        <v>0</v>
      </c>
      <c r="G176" s="114">
        <f t="shared" si="70"/>
        <v>5800</v>
      </c>
      <c r="H176" s="114">
        <f t="shared" si="70"/>
        <v>1250</v>
      </c>
      <c r="I176" s="114">
        <f t="shared" si="70"/>
        <v>0</v>
      </c>
      <c r="J176" s="114">
        <f t="shared" si="70"/>
        <v>0</v>
      </c>
      <c r="K176" s="114">
        <f t="shared" si="70"/>
        <v>0</v>
      </c>
      <c r="L176" s="114">
        <f t="shared" si="70"/>
        <v>0</v>
      </c>
      <c r="M176" s="114"/>
      <c r="N176" s="114"/>
    </row>
    <row r="177" spans="1:14" ht="12.75">
      <c r="A177" s="71">
        <v>3121</v>
      </c>
      <c r="B177" s="9" t="s">
        <v>23</v>
      </c>
      <c r="C177" s="111">
        <v>7050</v>
      </c>
      <c r="D177" s="111"/>
      <c r="E177" s="111"/>
      <c r="F177" s="111"/>
      <c r="G177" s="111">
        <v>5800</v>
      </c>
      <c r="H177" s="111">
        <v>1250</v>
      </c>
      <c r="I177" s="111"/>
      <c r="J177" s="111"/>
      <c r="K177" s="111"/>
      <c r="L177" s="111"/>
      <c r="M177" s="111"/>
      <c r="N177" s="111"/>
    </row>
    <row r="178" spans="1:14" ht="12.75" customHeight="1">
      <c r="A178" s="82">
        <v>313</v>
      </c>
      <c r="B178" s="103" t="s">
        <v>24</v>
      </c>
      <c r="C178" s="114">
        <f>SUM(C179:C180)</f>
        <v>53315</v>
      </c>
      <c r="D178" s="114">
        <f aca="true" t="shared" si="71" ref="D178:L178">SUM(D179:D180)</f>
        <v>0</v>
      </c>
      <c r="E178" s="114">
        <f t="shared" si="71"/>
        <v>0</v>
      </c>
      <c r="F178" s="114">
        <f t="shared" si="71"/>
        <v>0</v>
      </c>
      <c r="G178" s="114">
        <f t="shared" si="71"/>
        <v>215</v>
      </c>
      <c r="H178" s="114">
        <f t="shared" si="71"/>
        <v>53100</v>
      </c>
      <c r="I178" s="114">
        <f t="shared" si="71"/>
        <v>0</v>
      </c>
      <c r="J178" s="114">
        <f t="shared" si="71"/>
        <v>0</v>
      </c>
      <c r="K178" s="114">
        <f t="shared" si="71"/>
        <v>0</v>
      </c>
      <c r="L178" s="114">
        <f t="shared" si="71"/>
        <v>0</v>
      </c>
      <c r="M178" s="114"/>
      <c r="N178" s="114"/>
    </row>
    <row r="179" spans="1:14" ht="26.25" customHeight="1">
      <c r="A179" s="71">
        <v>3132</v>
      </c>
      <c r="B179" s="9" t="s">
        <v>39</v>
      </c>
      <c r="C179" s="111">
        <v>48000</v>
      </c>
      <c r="D179" s="111"/>
      <c r="E179" s="111"/>
      <c r="F179" s="111"/>
      <c r="G179" s="111"/>
      <c r="H179" s="111">
        <v>48000</v>
      </c>
      <c r="I179" s="111"/>
      <c r="J179" s="111"/>
      <c r="K179" s="111"/>
      <c r="L179" s="111"/>
      <c r="M179" s="111"/>
      <c r="N179" s="111"/>
    </row>
    <row r="180" spans="1:14" ht="25.5">
      <c r="A180" s="71">
        <v>3133</v>
      </c>
      <c r="B180" s="9" t="s">
        <v>40</v>
      </c>
      <c r="C180" s="111">
        <v>5315</v>
      </c>
      <c r="D180" s="111"/>
      <c r="E180" s="111"/>
      <c r="F180" s="111"/>
      <c r="G180" s="111">
        <v>215</v>
      </c>
      <c r="H180" s="111">
        <v>5100</v>
      </c>
      <c r="I180" s="111"/>
      <c r="J180" s="111"/>
      <c r="K180" s="111"/>
      <c r="L180" s="111"/>
      <c r="M180" s="111"/>
      <c r="N180" s="111"/>
    </row>
    <row r="181" spans="1:14" ht="12.75">
      <c r="A181" s="80">
        <v>32</v>
      </c>
      <c r="B181" s="81" t="s">
        <v>25</v>
      </c>
      <c r="C181" s="109">
        <f>SUM(C182+C184+C187)</f>
        <v>238270</v>
      </c>
      <c r="D181" s="109">
        <f aca="true" t="shared" si="72" ref="D181:L181">SUM(D182+D184+D187)</f>
        <v>0</v>
      </c>
      <c r="E181" s="109">
        <f t="shared" si="72"/>
        <v>0</v>
      </c>
      <c r="F181" s="109">
        <f t="shared" si="72"/>
        <v>0</v>
      </c>
      <c r="G181" s="109">
        <f t="shared" si="72"/>
        <v>229870</v>
      </c>
      <c r="H181" s="109">
        <f t="shared" si="72"/>
        <v>8400</v>
      </c>
      <c r="I181" s="109">
        <f t="shared" si="72"/>
        <v>0</v>
      </c>
      <c r="J181" s="109">
        <f t="shared" si="72"/>
        <v>0</v>
      </c>
      <c r="K181" s="109">
        <f t="shared" si="72"/>
        <v>0</v>
      </c>
      <c r="L181" s="109">
        <f t="shared" si="72"/>
        <v>0</v>
      </c>
      <c r="M181" s="109"/>
      <c r="N181" s="109"/>
    </row>
    <row r="182" spans="1:14" ht="14.25" customHeight="1">
      <c r="A182" s="82">
        <v>321</v>
      </c>
      <c r="B182" s="83" t="s">
        <v>26</v>
      </c>
      <c r="C182" s="114">
        <v>9470</v>
      </c>
      <c r="D182" s="114">
        <v>0</v>
      </c>
      <c r="E182" s="114">
        <v>0</v>
      </c>
      <c r="F182" s="114">
        <v>0</v>
      </c>
      <c r="G182" s="114">
        <v>1070</v>
      </c>
      <c r="H182" s="110">
        <v>8400</v>
      </c>
      <c r="I182" s="114">
        <v>0</v>
      </c>
      <c r="J182" s="114">
        <v>0</v>
      </c>
      <c r="K182" s="114">
        <v>0</v>
      </c>
      <c r="L182" s="114">
        <v>0</v>
      </c>
      <c r="M182" s="114"/>
      <c r="N182" s="114"/>
    </row>
    <row r="183" spans="1:14" ht="25.5">
      <c r="A183" s="71">
        <v>3212</v>
      </c>
      <c r="B183" s="9" t="s">
        <v>42</v>
      </c>
      <c r="C183" s="111">
        <v>9470</v>
      </c>
      <c r="D183" s="111"/>
      <c r="E183" s="111"/>
      <c r="F183" s="111"/>
      <c r="G183" s="111">
        <v>1070</v>
      </c>
      <c r="H183" s="111">
        <v>8400</v>
      </c>
      <c r="I183" s="111"/>
      <c r="J183" s="111"/>
      <c r="K183" s="111"/>
      <c r="L183" s="111"/>
      <c r="M183" s="111"/>
      <c r="N183" s="111"/>
    </row>
    <row r="184" spans="1:14" ht="14.25" customHeight="1">
      <c r="A184" s="82">
        <v>322</v>
      </c>
      <c r="B184" s="103" t="s">
        <v>27</v>
      </c>
      <c r="C184" s="114">
        <v>228000</v>
      </c>
      <c r="D184" s="114">
        <v>0</v>
      </c>
      <c r="E184" s="114">
        <v>0</v>
      </c>
      <c r="F184" s="114">
        <v>0</v>
      </c>
      <c r="G184" s="114">
        <v>228000</v>
      </c>
      <c r="H184" s="114">
        <v>0</v>
      </c>
      <c r="I184" s="114">
        <v>0</v>
      </c>
      <c r="J184" s="114">
        <v>0</v>
      </c>
      <c r="K184" s="114">
        <v>0</v>
      </c>
      <c r="L184" s="114">
        <v>0</v>
      </c>
      <c r="M184" s="114"/>
      <c r="N184" s="114"/>
    </row>
    <row r="185" spans="1:14" ht="25.5">
      <c r="A185" s="71">
        <v>3221</v>
      </c>
      <c r="B185" s="9" t="s">
        <v>45</v>
      </c>
      <c r="C185" s="111">
        <v>0</v>
      </c>
      <c r="D185" s="111"/>
      <c r="E185" s="111"/>
      <c r="F185" s="111"/>
      <c r="G185" s="111">
        <v>0</v>
      </c>
      <c r="H185" s="111"/>
      <c r="I185" s="111"/>
      <c r="J185" s="111"/>
      <c r="K185" s="111"/>
      <c r="L185" s="111"/>
      <c r="M185" s="111"/>
      <c r="N185" s="111"/>
    </row>
    <row r="186" spans="1:14" ht="13.5" customHeight="1">
      <c r="A186" s="71">
        <v>3222</v>
      </c>
      <c r="B186" s="9" t="s">
        <v>46</v>
      </c>
      <c r="C186" s="111">
        <v>228000</v>
      </c>
      <c r="D186" s="111"/>
      <c r="E186" s="111"/>
      <c r="F186" s="111"/>
      <c r="G186" s="111">
        <v>228000</v>
      </c>
      <c r="H186" s="111"/>
      <c r="I186" s="111"/>
      <c r="J186" s="111"/>
      <c r="K186" s="111"/>
      <c r="L186" s="111"/>
      <c r="M186" s="111"/>
      <c r="N186" s="111"/>
    </row>
    <row r="187" spans="1:14" ht="14.25" customHeight="1">
      <c r="A187" s="82">
        <v>323</v>
      </c>
      <c r="B187" s="103" t="s">
        <v>28</v>
      </c>
      <c r="C187" s="114">
        <v>800</v>
      </c>
      <c r="D187" s="114">
        <v>0</v>
      </c>
      <c r="E187" s="114">
        <v>0</v>
      </c>
      <c r="F187" s="114">
        <v>0</v>
      </c>
      <c r="G187" s="114">
        <v>800</v>
      </c>
      <c r="H187" s="114">
        <v>0</v>
      </c>
      <c r="I187" s="114">
        <v>0</v>
      </c>
      <c r="J187" s="114">
        <v>0</v>
      </c>
      <c r="K187" s="114">
        <v>0</v>
      </c>
      <c r="L187" s="114">
        <v>0</v>
      </c>
      <c r="M187" s="114"/>
      <c r="N187" s="114"/>
    </row>
    <row r="188" spans="1:14" ht="25.5">
      <c r="A188" s="71">
        <v>3236</v>
      </c>
      <c r="B188" s="9" t="s">
        <v>52</v>
      </c>
      <c r="C188" s="111">
        <v>800</v>
      </c>
      <c r="D188" s="111"/>
      <c r="E188" s="111"/>
      <c r="F188" s="111"/>
      <c r="G188" s="111">
        <v>800</v>
      </c>
      <c r="H188" s="111"/>
      <c r="I188" s="111"/>
      <c r="J188" s="111"/>
      <c r="K188" s="111"/>
      <c r="L188" s="111"/>
      <c r="M188" s="111"/>
      <c r="N188" s="111"/>
    </row>
    <row r="189" spans="1:14" ht="26.25" customHeight="1">
      <c r="A189" s="218" t="s">
        <v>129</v>
      </c>
      <c r="B189" s="218"/>
      <c r="C189" s="107">
        <f>C190</f>
        <v>4336.84</v>
      </c>
      <c r="D189" s="107">
        <f aca="true" t="shared" si="73" ref="D189:L189">D190</f>
        <v>4336.84</v>
      </c>
      <c r="E189" s="107">
        <f t="shared" si="73"/>
        <v>0</v>
      </c>
      <c r="F189" s="107">
        <f t="shared" si="73"/>
        <v>0</v>
      </c>
      <c r="G189" s="107">
        <f t="shared" si="73"/>
        <v>0</v>
      </c>
      <c r="H189" s="107">
        <f t="shared" si="73"/>
        <v>0</v>
      </c>
      <c r="I189" s="107">
        <f t="shared" si="73"/>
        <v>0</v>
      </c>
      <c r="J189" s="107">
        <f t="shared" si="73"/>
        <v>0</v>
      </c>
      <c r="K189" s="107">
        <f t="shared" si="73"/>
        <v>0</v>
      </c>
      <c r="L189" s="107">
        <f t="shared" si="73"/>
        <v>0</v>
      </c>
      <c r="M189" s="107"/>
      <c r="N189" s="107"/>
    </row>
    <row r="190" spans="1:14" ht="12.75">
      <c r="A190" s="90">
        <v>3</v>
      </c>
      <c r="B190" s="91" t="s">
        <v>20</v>
      </c>
      <c r="C190" s="108">
        <f aca="true" t="shared" si="74" ref="C190:L190">C191</f>
        <v>4336.84</v>
      </c>
      <c r="D190" s="108">
        <f t="shared" si="74"/>
        <v>4336.84</v>
      </c>
      <c r="E190" s="108">
        <f t="shared" si="74"/>
        <v>0</v>
      </c>
      <c r="F190" s="108">
        <f t="shared" si="74"/>
        <v>0</v>
      </c>
      <c r="G190" s="108">
        <f t="shared" si="74"/>
        <v>0</v>
      </c>
      <c r="H190" s="108">
        <f t="shared" si="74"/>
        <v>0</v>
      </c>
      <c r="I190" s="108">
        <f t="shared" si="74"/>
        <v>0</v>
      </c>
      <c r="J190" s="108">
        <f t="shared" si="74"/>
        <v>0</v>
      </c>
      <c r="K190" s="108">
        <f t="shared" si="74"/>
        <v>0</v>
      </c>
      <c r="L190" s="108">
        <f t="shared" si="74"/>
        <v>0</v>
      </c>
      <c r="M190" s="108"/>
      <c r="N190" s="108"/>
    </row>
    <row r="191" spans="1:14" ht="40.5" customHeight="1">
      <c r="A191" s="88">
        <v>37</v>
      </c>
      <c r="B191" s="89" t="s">
        <v>70</v>
      </c>
      <c r="C191" s="109">
        <f>C193</f>
        <v>4336.84</v>
      </c>
      <c r="D191" s="109">
        <f aca="true" t="shared" si="75" ref="D191:L191">D193</f>
        <v>4336.84</v>
      </c>
      <c r="E191" s="109">
        <f t="shared" si="75"/>
        <v>0</v>
      </c>
      <c r="F191" s="109">
        <f t="shared" si="75"/>
        <v>0</v>
      </c>
      <c r="G191" s="109">
        <f t="shared" si="75"/>
        <v>0</v>
      </c>
      <c r="H191" s="109">
        <f t="shared" si="75"/>
        <v>0</v>
      </c>
      <c r="I191" s="109">
        <f t="shared" si="75"/>
        <v>0</v>
      </c>
      <c r="J191" s="109">
        <f t="shared" si="75"/>
        <v>0</v>
      </c>
      <c r="K191" s="109">
        <f t="shared" si="75"/>
        <v>0</v>
      </c>
      <c r="L191" s="109">
        <f t="shared" si="75"/>
        <v>0</v>
      </c>
      <c r="M191" s="109"/>
      <c r="N191" s="109"/>
    </row>
    <row r="192" spans="1:14" ht="25.5" customHeight="1">
      <c r="A192" s="92">
        <v>372</v>
      </c>
      <c r="B192" s="102" t="s">
        <v>142</v>
      </c>
      <c r="C192" s="110">
        <v>4336.84</v>
      </c>
      <c r="D192" s="110">
        <v>4336.84</v>
      </c>
      <c r="E192" s="110">
        <v>0</v>
      </c>
      <c r="F192" s="110">
        <v>0</v>
      </c>
      <c r="G192" s="110">
        <f>SUM(G193:G200)</f>
        <v>0</v>
      </c>
      <c r="H192" s="110">
        <f>SUM(H193:H200)</f>
        <v>0</v>
      </c>
      <c r="I192" s="110">
        <f>SUM(I193:I200)</f>
        <v>0</v>
      </c>
      <c r="J192" s="110">
        <f>SUM(J193:J200)</f>
        <v>0</v>
      </c>
      <c r="K192" s="110">
        <f>SUM(K193:K200)</f>
        <v>0</v>
      </c>
      <c r="L192" s="110">
        <v>0</v>
      </c>
      <c r="M192" s="110"/>
      <c r="N192" s="110"/>
    </row>
    <row r="193" spans="1:14" ht="24" customHeight="1">
      <c r="A193" s="71">
        <v>3723</v>
      </c>
      <c r="B193" s="9" t="s">
        <v>143</v>
      </c>
      <c r="C193" s="111">
        <v>4336.84</v>
      </c>
      <c r="D193" s="111">
        <v>4336.84</v>
      </c>
      <c r="E193" s="111"/>
      <c r="F193" s="111"/>
      <c r="G193" s="111">
        <v>0</v>
      </c>
      <c r="H193" s="111"/>
      <c r="I193" s="111"/>
      <c r="J193" s="111"/>
      <c r="K193" s="111"/>
      <c r="L193" s="111"/>
      <c r="M193" s="111"/>
      <c r="N193" s="111"/>
    </row>
    <row r="194" spans="1:14" ht="26.25" customHeight="1">
      <c r="A194" s="218" t="s">
        <v>130</v>
      </c>
      <c r="B194" s="218"/>
      <c r="C194" s="107">
        <f>C195</f>
        <v>12505</v>
      </c>
      <c r="D194" s="107">
        <f aca="true" t="shared" si="76" ref="D194:L194">D195</f>
        <v>12505</v>
      </c>
      <c r="E194" s="107">
        <f t="shared" si="76"/>
        <v>0</v>
      </c>
      <c r="F194" s="107">
        <f t="shared" si="76"/>
        <v>0</v>
      </c>
      <c r="G194" s="107">
        <f t="shared" si="76"/>
        <v>0</v>
      </c>
      <c r="H194" s="107">
        <f t="shared" si="76"/>
        <v>0</v>
      </c>
      <c r="I194" s="107">
        <f t="shared" si="76"/>
        <v>0</v>
      </c>
      <c r="J194" s="107">
        <f t="shared" si="76"/>
        <v>0</v>
      </c>
      <c r="K194" s="107">
        <f t="shared" si="76"/>
        <v>0</v>
      </c>
      <c r="L194" s="107">
        <f t="shared" si="76"/>
        <v>0</v>
      </c>
      <c r="M194" s="107"/>
      <c r="N194" s="107"/>
    </row>
    <row r="195" spans="1:14" ht="13.5" customHeight="1">
      <c r="A195" s="90">
        <v>3</v>
      </c>
      <c r="B195" s="91" t="s">
        <v>20</v>
      </c>
      <c r="C195" s="108">
        <f aca="true" t="shared" si="77" ref="C195:L196">C196</f>
        <v>12505</v>
      </c>
      <c r="D195" s="108">
        <f t="shared" si="77"/>
        <v>12505</v>
      </c>
      <c r="E195" s="108">
        <f t="shared" si="77"/>
        <v>0</v>
      </c>
      <c r="F195" s="108">
        <f t="shared" si="77"/>
        <v>0</v>
      </c>
      <c r="G195" s="108">
        <f t="shared" si="77"/>
        <v>0</v>
      </c>
      <c r="H195" s="108">
        <f t="shared" si="77"/>
        <v>0</v>
      </c>
      <c r="I195" s="108">
        <f t="shared" si="77"/>
        <v>0</v>
      </c>
      <c r="J195" s="108">
        <f t="shared" si="77"/>
        <v>0</v>
      </c>
      <c r="K195" s="108">
        <f t="shared" si="77"/>
        <v>0</v>
      </c>
      <c r="L195" s="108">
        <f t="shared" si="77"/>
        <v>0</v>
      </c>
      <c r="M195" s="108"/>
      <c r="N195" s="108"/>
    </row>
    <row r="196" spans="1:14" ht="38.25">
      <c r="A196" s="88">
        <v>37</v>
      </c>
      <c r="B196" s="89" t="s">
        <v>70</v>
      </c>
      <c r="C196" s="109">
        <f>C197</f>
        <v>12505</v>
      </c>
      <c r="D196" s="109">
        <f t="shared" si="77"/>
        <v>12505</v>
      </c>
      <c r="E196" s="109">
        <f t="shared" si="77"/>
        <v>0</v>
      </c>
      <c r="F196" s="109">
        <f t="shared" si="77"/>
        <v>0</v>
      </c>
      <c r="G196" s="109">
        <f t="shared" si="77"/>
        <v>0</v>
      </c>
      <c r="H196" s="109">
        <f t="shared" si="77"/>
        <v>0</v>
      </c>
      <c r="I196" s="109">
        <f t="shared" si="77"/>
        <v>0</v>
      </c>
      <c r="J196" s="109">
        <f t="shared" si="77"/>
        <v>0</v>
      </c>
      <c r="K196" s="109">
        <f t="shared" si="77"/>
        <v>0</v>
      </c>
      <c r="L196" s="109">
        <f t="shared" si="77"/>
        <v>0</v>
      </c>
      <c r="M196" s="109"/>
      <c r="N196" s="109"/>
    </row>
    <row r="197" spans="1:14" ht="27" customHeight="1">
      <c r="A197" s="92">
        <v>372</v>
      </c>
      <c r="B197" s="102" t="s">
        <v>142</v>
      </c>
      <c r="C197" s="110">
        <v>12505</v>
      </c>
      <c r="D197" s="110">
        <v>12505</v>
      </c>
      <c r="E197" s="110">
        <v>0</v>
      </c>
      <c r="F197" s="110">
        <v>0</v>
      </c>
      <c r="G197" s="110">
        <f>SUM(G198:G205)</f>
        <v>0</v>
      </c>
      <c r="H197" s="110">
        <f>SUM(H198:H205)</f>
        <v>0</v>
      </c>
      <c r="I197" s="110">
        <f>SUM(I198:I205)</f>
        <v>0</v>
      </c>
      <c r="J197" s="110">
        <f>SUM(J198:J205)</f>
        <v>0</v>
      </c>
      <c r="K197" s="110">
        <f>SUM(K198:K205)</f>
        <v>0</v>
      </c>
      <c r="L197" s="110">
        <v>0</v>
      </c>
      <c r="M197" s="110"/>
      <c r="N197" s="110"/>
    </row>
    <row r="198" spans="1:14" ht="25.5" customHeight="1">
      <c r="A198" s="71">
        <v>3723</v>
      </c>
      <c r="B198" s="9" t="s">
        <v>143</v>
      </c>
      <c r="C198" s="111">
        <v>12505</v>
      </c>
      <c r="D198" s="111">
        <v>12505</v>
      </c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</row>
    <row r="199" spans="1:14" ht="12.75">
      <c r="A199" s="106" t="s">
        <v>78</v>
      </c>
      <c r="B199" s="106"/>
      <c r="C199" s="107">
        <f>C200+C211+C216+C221</f>
        <v>387231.20999999996</v>
      </c>
      <c r="D199" s="107">
        <f aca="true" t="shared" si="78" ref="D199:L199">D200+D211+D216+D221</f>
        <v>296931.21</v>
      </c>
      <c r="E199" s="107">
        <f t="shared" si="78"/>
        <v>30000</v>
      </c>
      <c r="F199" s="107">
        <f t="shared" si="78"/>
        <v>57300</v>
      </c>
      <c r="G199" s="107">
        <f t="shared" si="78"/>
        <v>0</v>
      </c>
      <c r="H199" s="107">
        <f t="shared" si="78"/>
        <v>0</v>
      </c>
      <c r="I199" s="107">
        <f t="shared" si="78"/>
        <v>0</v>
      </c>
      <c r="J199" s="107">
        <f t="shared" si="78"/>
        <v>0</v>
      </c>
      <c r="K199" s="107">
        <f t="shared" si="78"/>
        <v>0</v>
      </c>
      <c r="L199" s="107">
        <f t="shared" si="78"/>
        <v>3000</v>
      </c>
      <c r="M199" s="107"/>
      <c r="N199" s="107"/>
    </row>
    <row r="200" spans="1:14" ht="12.75">
      <c r="A200" s="221" t="s">
        <v>107</v>
      </c>
      <c r="B200" s="221"/>
      <c r="C200" s="107">
        <f aca="true" t="shared" si="79" ref="C200:L201">C201</f>
        <v>143738.8</v>
      </c>
      <c r="D200" s="107">
        <f t="shared" si="79"/>
        <v>61438.8</v>
      </c>
      <c r="E200" s="107">
        <f t="shared" si="79"/>
        <v>30000</v>
      </c>
      <c r="F200" s="107">
        <f t="shared" si="79"/>
        <v>49300</v>
      </c>
      <c r="G200" s="107">
        <f t="shared" si="79"/>
        <v>0</v>
      </c>
      <c r="H200" s="107">
        <f t="shared" si="79"/>
        <v>0</v>
      </c>
      <c r="I200" s="107">
        <f t="shared" si="79"/>
        <v>0</v>
      </c>
      <c r="J200" s="107">
        <f t="shared" si="79"/>
        <v>0</v>
      </c>
      <c r="K200" s="107">
        <f t="shared" si="79"/>
        <v>0</v>
      </c>
      <c r="L200" s="107">
        <f t="shared" si="79"/>
        <v>3000</v>
      </c>
      <c r="M200" s="107"/>
      <c r="N200" s="107"/>
    </row>
    <row r="201" spans="1:14" ht="25.5">
      <c r="A201" s="85">
        <v>4</v>
      </c>
      <c r="B201" s="86" t="s">
        <v>108</v>
      </c>
      <c r="C201" s="108">
        <f t="shared" si="79"/>
        <v>143738.8</v>
      </c>
      <c r="D201" s="108">
        <f t="shared" si="79"/>
        <v>61438.8</v>
      </c>
      <c r="E201" s="108">
        <f t="shared" si="79"/>
        <v>30000</v>
      </c>
      <c r="F201" s="108">
        <f t="shared" si="79"/>
        <v>49300</v>
      </c>
      <c r="G201" s="108">
        <f t="shared" si="79"/>
        <v>0</v>
      </c>
      <c r="H201" s="108">
        <f t="shared" si="79"/>
        <v>0</v>
      </c>
      <c r="I201" s="108">
        <f t="shared" si="79"/>
        <v>0</v>
      </c>
      <c r="J201" s="108">
        <f t="shared" si="79"/>
        <v>0</v>
      </c>
      <c r="K201" s="108">
        <f t="shared" si="79"/>
        <v>0</v>
      </c>
      <c r="L201" s="108">
        <f t="shared" si="79"/>
        <v>3000</v>
      </c>
      <c r="M201" s="108"/>
      <c r="N201" s="108"/>
    </row>
    <row r="202" spans="1:14" ht="38.25">
      <c r="A202" s="80">
        <v>42</v>
      </c>
      <c r="B202" s="81" t="s">
        <v>33</v>
      </c>
      <c r="C202" s="109">
        <f aca="true" t="shared" si="80" ref="C202:L202">C203+C209</f>
        <v>143738.8</v>
      </c>
      <c r="D202" s="109">
        <f t="shared" si="80"/>
        <v>61438.8</v>
      </c>
      <c r="E202" s="109">
        <f t="shared" si="80"/>
        <v>30000</v>
      </c>
      <c r="F202" s="109">
        <f t="shared" si="80"/>
        <v>49300</v>
      </c>
      <c r="G202" s="109">
        <f t="shared" si="80"/>
        <v>0</v>
      </c>
      <c r="H202" s="109">
        <f t="shared" si="80"/>
        <v>0</v>
      </c>
      <c r="I202" s="109">
        <f t="shared" si="80"/>
        <v>0</v>
      </c>
      <c r="J202" s="109">
        <f t="shared" si="80"/>
        <v>0</v>
      </c>
      <c r="K202" s="109">
        <f t="shared" si="80"/>
        <v>0</v>
      </c>
      <c r="L202" s="109">
        <f t="shared" si="80"/>
        <v>3000</v>
      </c>
      <c r="M202" s="109"/>
      <c r="N202" s="109"/>
    </row>
    <row r="203" spans="1:14" ht="12.75">
      <c r="A203" s="82">
        <v>422</v>
      </c>
      <c r="B203" s="83" t="s">
        <v>32</v>
      </c>
      <c r="C203" s="110">
        <f>SUM(C204:C208)</f>
        <v>113238.8</v>
      </c>
      <c r="D203" s="110">
        <f aca="true" t="shared" si="81" ref="D203:L203">SUM(D204:D208)</f>
        <v>61438.8</v>
      </c>
      <c r="E203" s="110">
        <f t="shared" si="81"/>
        <v>0</v>
      </c>
      <c r="F203" s="110">
        <f t="shared" si="81"/>
        <v>48800</v>
      </c>
      <c r="G203" s="110">
        <f t="shared" si="81"/>
        <v>0</v>
      </c>
      <c r="H203" s="110">
        <f t="shared" si="81"/>
        <v>0</v>
      </c>
      <c r="I203" s="110">
        <f t="shared" si="81"/>
        <v>0</v>
      </c>
      <c r="J203" s="110">
        <f t="shared" si="81"/>
        <v>0</v>
      </c>
      <c r="K203" s="110">
        <f t="shared" si="81"/>
        <v>0</v>
      </c>
      <c r="L203" s="110">
        <f t="shared" si="81"/>
        <v>3000</v>
      </c>
      <c r="M203" s="110"/>
      <c r="N203" s="110"/>
    </row>
    <row r="204" spans="1:14" ht="14.25" customHeight="1">
      <c r="A204" s="71">
        <v>4221</v>
      </c>
      <c r="B204" s="9" t="s">
        <v>62</v>
      </c>
      <c r="C204" s="111">
        <v>100438.8</v>
      </c>
      <c r="D204" s="111">
        <v>61438.8</v>
      </c>
      <c r="E204" s="111"/>
      <c r="F204" s="111">
        <v>36000</v>
      </c>
      <c r="G204" s="111"/>
      <c r="H204" s="111"/>
      <c r="I204" s="111"/>
      <c r="J204" s="111"/>
      <c r="K204" s="111"/>
      <c r="L204" s="111">
        <v>3000</v>
      </c>
      <c r="M204" s="111"/>
      <c r="N204" s="111"/>
    </row>
    <row r="205" spans="1:14" ht="12.75">
      <c r="A205" s="71">
        <v>4222</v>
      </c>
      <c r="B205" s="9" t="s">
        <v>63</v>
      </c>
      <c r="C205" s="111">
        <v>3200</v>
      </c>
      <c r="D205" s="111"/>
      <c r="E205" s="111"/>
      <c r="F205" s="111">
        <v>3200</v>
      </c>
      <c r="G205" s="111"/>
      <c r="H205" s="111"/>
      <c r="I205" s="111"/>
      <c r="J205" s="111"/>
      <c r="K205" s="111"/>
      <c r="L205" s="111"/>
      <c r="M205" s="111"/>
      <c r="N205" s="111"/>
    </row>
    <row r="206" spans="1:14" ht="13.5" customHeight="1">
      <c r="A206" s="71">
        <v>4225</v>
      </c>
      <c r="B206" s="9" t="s">
        <v>138</v>
      </c>
      <c r="C206" s="111">
        <v>6000</v>
      </c>
      <c r="D206" s="111"/>
      <c r="E206" s="111"/>
      <c r="F206" s="111">
        <v>6000</v>
      </c>
      <c r="G206" s="111"/>
      <c r="H206" s="111"/>
      <c r="I206" s="111"/>
      <c r="J206" s="111"/>
      <c r="K206" s="111"/>
      <c r="L206" s="111"/>
      <c r="M206" s="111"/>
      <c r="N206" s="111"/>
    </row>
    <row r="207" spans="1:14" ht="12.75">
      <c r="A207" s="71">
        <v>4226</v>
      </c>
      <c r="B207" s="9" t="s">
        <v>72</v>
      </c>
      <c r="C207" s="111">
        <v>1800</v>
      </c>
      <c r="D207" s="111"/>
      <c r="E207" s="111"/>
      <c r="F207" s="111">
        <v>1800</v>
      </c>
      <c r="G207" s="111"/>
      <c r="H207" s="111"/>
      <c r="I207" s="111"/>
      <c r="J207" s="111"/>
      <c r="K207" s="111"/>
      <c r="L207" s="111"/>
      <c r="M207" s="111"/>
      <c r="N207" s="111"/>
    </row>
    <row r="208" spans="1:14" ht="27.75" customHeight="1">
      <c r="A208" s="71">
        <v>4227</v>
      </c>
      <c r="B208" s="9" t="s">
        <v>64</v>
      </c>
      <c r="C208" s="111">
        <v>1800</v>
      </c>
      <c r="D208" s="118"/>
      <c r="E208" s="118"/>
      <c r="F208" s="111">
        <v>1800</v>
      </c>
      <c r="G208" s="118"/>
      <c r="H208" s="118"/>
      <c r="I208" s="118"/>
      <c r="J208" s="118"/>
      <c r="K208" s="118"/>
      <c r="L208" s="118"/>
      <c r="M208" s="118"/>
      <c r="N208" s="118"/>
    </row>
    <row r="209" spans="1:14" ht="25.5">
      <c r="A209" s="82">
        <v>424</v>
      </c>
      <c r="B209" s="83" t="s">
        <v>34</v>
      </c>
      <c r="C209" s="110">
        <f>C210</f>
        <v>30500</v>
      </c>
      <c r="D209" s="110">
        <f aca="true" t="shared" si="82" ref="D209:L209">D210</f>
        <v>0</v>
      </c>
      <c r="E209" s="110">
        <f t="shared" si="82"/>
        <v>30000</v>
      </c>
      <c r="F209" s="110">
        <f t="shared" si="82"/>
        <v>500</v>
      </c>
      <c r="G209" s="110">
        <f t="shared" si="82"/>
        <v>0</v>
      </c>
      <c r="H209" s="110">
        <f t="shared" si="82"/>
        <v>0</v>
      </c>
      <c r="I209" s="110">
        <f t="shared" si="82"/>
        <v>0</v>
      </c>
      <c r="J209" s="110">
        <f t="shared" si="82"/>
        <v>0</v>
      </c>
      <c r="K209" s="110">
        <f t="shared" si="82"/>
        <v>0</v>
      </c>
      <c r="L209" s="110">
        <f t="shared" si="82"/>
        <v>0</v>
      </c>
      <c r="M209" s="110"/>
      <c r="N209" s="110"/>
    </row>
    <row r="210" spans="1:14" ht="12.75" customHeight="1">
      <c r="A210" s="71">
        <v>4241</v>
      </c>
      <c r="B210" s="9" t="s">
        <v>65</v>
      </c>
      <c r="C210" s="111">
        <v>30500</v>
      </c>
      <c r="D210" s="111"/>
      <c r="E210" s="111">
        <v>30000</v>
      </c>
      <c r="F210" s="111">
        <v>500</v>
      </c>
      <c r="G210" s="111"/>
      <c r="H210" s="111"/>
      <c r="I210" s="111"/>
      <c r="J210" s="111"/>
      <c r="K210" s="111"/>
      <c r="L210" s="111"/>
      <c r="M210" s="111"/>
      <c r="N210" s="111"/>
    </row>
    <row r="211" spans="1:14" ht="27" customHeight="1">
      <c r="A211" s="219" t="s">
        <v>123</v>
      </c>
      <c r="B211" s="219"/>
      <c r="C211" s="107">
        <f aca="true" t="shared" si="83" ref="C211:L214">C212</f>
        <v>33750</v>
      </c>
      <c r="D211" s="107">
        <f t="shared" si="83"/>
        <v>33750</v>
      </c>
      <c r="E211" s="107">
        <f t="shared" si="83"/>
        <v>0</v>
      </c>
      <c r="F211" s="107">
        <f t="shared" si="83"/>
        <v>0</v>
      </c>
      <c r="G211" s="107">
        <f t="shared" si="83"/>
        <v>0</v>
      </c>
      <c r="H211" s="107">
        <f t="shared" si="83"/>
        <v>0</v>
      </c>
      <c r="I211" s="107">
        <f t="shared" si="83"/>
        <v>0</v>
      </c>
      <c r="J211" s="107">
        <f t="shared" si="83"/>
        <v>0</v>
      </c>
      <c r="K211" s="107">
        <f t="shared" si="83"/>
        <v>0</v>
      </c>
      <c r="L211" s="107">
        <f t="shared" si="83"/>
        <v>0</v>
      </c>
      <c r="M211" s="107"/>
      <c r="N211" s="107"/>
    </row>
    <row r="212" spans="1:14" ht="25.5">
      <c r="A212" s="85">
        <v>4</v>
      </c>
      <c r="B212" s="86" t="s">
        <v>108</v>
      </c>
      <c r="C212" s="108">
        <f t="shared" si="83"/>
        <v>33750</v>
      </c>
      <c r="D212" s="108">
        <f t="shared" si="83"/>
        <v>33750</v>
      </c>
      <c r="E212" s="108">
        <f t="shared" si="83"/>
        <v>0</v>
      </c>
      <c r="F212" s="108">
        <f t="shared" si="83"/>
        <v>0</v>
      </c>
      <c r="G212" s="108">
        <f t="shared" si="83"/>
        <v>0</v>
      </c>
      <c r="H212" s="108">
        <f t="shared" si="83"/>
        <v>0</v>
      </c>
      <c r="I212" s="108">
        <f t="shared" si="83"/>
        <v>0</v>
      </c>
      <c r="J212" s="108">
        <f t="shared" si="83"/>
        <v>0</v>
      </c>
      <c r="K212" s="108">
        <f t="shared" si="83"/>
        <v>0</v>
      </c>
      <c r="L212" s="108">
        <f t="shared" si="83"/>
        <v>0</v>
      </c>
      <c r="M212" s="108"/>
      <c r="N212" s="108"/>
    </row>
    <row r="213" spans="1:14" ht="27" customHeight="1">
      <c r="A213" s="80">
        <v>42</v>
      </c>
      <c r="B213" s="81" t="s">
        <v>33</v>
      </c>
      <c r="C213" s="109">
        <f>C214</f>
        <v>33750</v>
      </c>
      <c r="D213" s="109">
        <f t="shared" si="83"/>
        <v>33750</v>
      </c>
      <c r="E213" s="109">
        <f t="shared" si="83"/>
        <v>0</v>
      </c>
      <c r="F213" s="109">
        <f t="shared" si="83"/>
        <v>0</v>
      </c>
      <c r="G213" s="109">
        <f t="shared" si="83"/>
        <v>0</v>
      </c>
      <c r="H213" s="109">
        <f t="shared" si="83"/>
        <v>0</v>
      </c>
      <c r="I213" s="109">
        <f t="shared" si="83"/>
        <v>0</v>
      </c>
      <c r="J213" s="109">
        <f t="shared" si="83"/>
        <v>0</v>
      </c>
      <c r="K213" s="109">
        <f t="shared" si="83"/>
        <v>0</v>
      </c>
      <c r="L213" s="109">
        <f t="shared" si="83"/>
        <v>0</v>
      </c>
      <c r="M213" s="109"/>
      <c r="N213" s="109"/>
    </row>
    <row r="214" spans="1:14" ht="12.75">
      <c r="A214" s="82">
        <v>421</v>
      </c>
      <c r="B214" s="83" t="s">
        <v>124</v>
      </c>
      <c r="C214" s="110">
        <f>C215</f>
        <v>33750</v>
      </c>
      <c r="D214" s="110">
        <f t="shared" si="83"/>
        <v>33750</v>
      </c>
      <c r="E214" s="110">
        <f t="shared" si="83"/>
        <v>0</v>
      </c>
      <c r="F214" s="110">
        <f t="shared" si="83"/>
        <v>0</v>
      </c>
      <c r="G214" s="110">
        <f t="shared" si="83"/>
        <v>0</v>
      </c>
      <c r="H214" s="110">
        <f t="shared" si="83"/>
        <v>0</v>
      </c>
      <c r="I214" s="110">
        <f t="shared" si="83"/>
        <v>0</v>
      </c>
      <c r="J214" s="110">
        <f t="shared" si="83"/>
        <v>0</v>
      </c>
      <c r="K214" s="110">
        <f t="shared" si="83"/>
        <v>0</v>
      </c>
      <c r="L214" s="110">
        <f t="shared" si="83"/>
        <v>0</v>
      </c>
      <c r="M214" s="110"/>
      <c r="N214" s="110"/>
    </row>
    <row r="215" spans="1:14" ht="12.75">
      <c r="A215" s="71">
        <v>4212</v>
      </c>
      <c r="B215" s="9" t="s">
        <v>125</v>
      </c>
      <c r="C215" s="111">
        <v>33750</v>
      </c>
      <c r="D215" s="111">
        <v>33750</v>
      </c>
      <c r="E215" s="111">
        <v>0</v>
      </c>
      <c r="F215" s="111">
        <v>0</v>
      </c>
      <c r="G215" s="111">
        <v>0</v>
      </c>
      <c r="H215" s="111">
        <v>0</v>
      </c>
      <c r="I215" s="111">
        <v>0</v>
      </c>
      <c r="J215" s="111">
        <v>0</v>
      </c>
      <c r="K215" s="111">
        <v>0</v>
      </c>
      <c r="L215" s="111">
        <v>0</v>
      </c>
      <c r="M215" s="111"/>
      <c r="N215" s="111"/>
    </row>
    <row r="216" spans="1:14" ht="25.5" customHeight="1">
      <c r="A216" s="219" t="s">
        <v>114</v>
      </c>
      <c r="B216" s="219"/>
      <c r="C216" s="107">
        <f aca="true" t="shared" si="84" ref="C216:L219">C217</f>
        <v>209742.41</v>
      </c>
      <c r="D216" s="107">
        <f t="shared" si="84"/>
        <v>201742.41</v>
      </c>
      <c r="E216" s="107">
        <f t="shared" si="84"/>
        <v>0</v>
      </c>
      <c r="F216" s="107">
        <f t="shared" si="84"/>
        <v>8000</v>
      </c>
      <c r="G216" s="107">
        <f t="shared" si="84"/>
        <v>0</v>
      </c>
      <c r="H216" s="107">
        <f t="shared" si="84"/>
        <v>0</v>
      </c>
      <c r="I216" s="107">
        <f t="shared" si="84"/>
        <v>0</v>
      </c>
      <c r="J216" s="107">
        <f t="shared" si="84"/>
        <v>0</v>
      </c>
      <c r="K216" s="107">
        <f t="shared" si="84"/>
        <v>0</v>
      </c>
      <c r="L216" s="107">
        <f t="shared" si="84"/>
        <v>0</v>
      </c>
      <c r="M216" s="107"/>
      <c r="N216" s="107"/>
    </row>
    <row r="217" spans="1:14" ht="12.75" customHeight="1">
      <c r="A217" s="85">
        <v>4</v>
      </c>
      <c r="B217" s="86" t="s">
        <v>108</v>
      </c>
      <c r="C217" s="108">
        <f t="shared" si="84"/>
        <v>209742.41</v>
      </c>
      <c r="D217" s="108">
        <f t="shared" si="84"/>
        <v>201742.41</v>
      </c>
      <c r="E217" s="108">
        <f t="shared" si="84"/>
        <v>0</v>
      </c>
      <c r="F217" s="108">
        <f t="shared" si="84"/>
        <v>8000</v>
      </c>
      <c r="G217" s="108">
        <f t="shared" si="84"/>
        <v>0</v>
      </c>
      <c r="H217" s="108">
        <f t="shared" si="84"/>
        <v>0</v>
      </c>
      <c r="I217" s="108">
        <f t="shared" si="84"/>
        <v>0</v>
      </c>
      <c r="J217" s="108">
        <f t="shared" si="84"/>
        <v>0</v>
      </c>
      <c r="K217" s="108">
        <f t="shared" si="84"/>
        <v>0</v>
      </c>
      <c r="L217" s="108">
        <f t="shared" si="84"/>
        <v>0</v>
      </c>
      <c r="M217" s="108"/>
      <c r="N217" s="108"/>
    </row>
    <row r="218" spans="1:14" ht="27" customHeight="1">
      <c r="A218" s="80">
        <v>42</v>
      </c>
      <c r="B218" s="81" t="s">
        <v>33</v>
      </c>
      <c r="C218" s="109">
        <f>C219</f>
        <v>209742.41</v>
      </c>
      <c r="D218" s="109">
        <f t="shared" si="84"/>
        <v>201742.41</v>
      </c>
      <c r="E218" s="109">
        <f t="shared" si="84"/>
        <v>0</v>
      </c>
      <c r="F218" s="109">
        <f t="shared" si="84"/>
        <v>8000</v>
      </c>
      <c r="G218" s="109">
        <f t="shared" si="84"/>
        <v>0</v>
      </c>
      <c r="H218" s="109">
        <f t="shared" si="84"/>
        <v>0</v>
      </c>
      <c r="I218" s="109">
        <f t="shared" si="84"/>
        <v>0</v>
      </c>
      <c r="J218" s="109">
        <f t="shared" si="84"/>
        <v>0</v>
      </c>
      <c r="K218" s="109">
        <f t="shared" si="84"/>
        <v>0</v>
      </c>
      <c r="L218" s="109">
        <f t="shared" si="84"/>
        <v>0</v>
      </c>
      <c r="M218" s="109"/>
      <c r="N218" s="109"/>
    </row>
    <row r="219" spans="1:14" ht="12.75">
      <c r="A219" s="82">
        <v>423</v>
      </c>
      <c r="B219" s="83" t="s">
        <v>115</v>
      </c>
      <c r="C219" s="110">
        <f>C220</f>
        <v>209742.41</v>
      </c>
      <c r="D219" s="110">
        <f t="shared" si="84"/>
        <v>201742.41</v>
      </c>
      <c r="E219" s="110">
        <f t="shared" si="84"/>
        <v>0</v>
      </c>
      <c r="F219" s="110">
        <f t="shared" si="84"/>
        <v>8000</v>
      </c>
      <c r="G219" s="110">
        <f t="shared" si="84"/>
        <v>0</v>
      </c>
      <c r="H219" s="110">
        <f t="shared" si="84"/>
        <v>0</v>
      </c>
      <c r="I219" s="110">
        <f t="shared" si="84"/>
        <v>0</v>
      </c>
      <c r="J219" s="110">
        <f t="shared" si="84"/>
        <v>0</v>
      </c>
      <c r="K219" s="110">
        <f t="shared" si="84"/>
        <v>0</v>
      </c>
      <c r="L219" s="110">
        <f t="shared" si="84"/>
        <v>0</v>
      </c>
      <c r="M219" s="110"/>
      <c r="N219" s="110"/>
    </row>
    <row r="220" spans="1:14" ht="25.5">
      <c r="A220" s="71">
        <v>4231</v>
      </c>
      <c r="B220" s="9" t="s">
        <v>116</v>
      </c>
      <c r="C220" s="111">
        <v>209742.41</v>
      </c>
      <c r="D220" s="111">
        <v>201742.41</v>
      </c>
      <c r="E220" s="111">
        <v>0</v>
      </c>
      <c r="F220" s="111">
        <v>8000</v>
      </c>
      <c r="G220" s="111">
        <v>0</v>
      </c>
      <c r="H220" s="111">
        <v>0</v>
      </c>
      <c r="I220" s="111">
        <v>0</v>
      </c>
      <c r="J220" s="111">
        <v>0</v>
      </c>
      <c r="K220" s="111">
        <v>0</v>
      </c>
      <c r="L220" s="111">
        <v>0</v>
      </c>
      <c r="M220" s="111"/>
      <c r="N220" s="111"/>
    </row>
    <row r="221" spans="1:14" ht="28.5" customHeight="1">
      <c r="A221" s="219" t="s">
        <v>109</v>
      </c>
      <c r="B221" s="219"/>
      <c r="C221" s="107">
        <f aca="true" t="shared" si="85" ref="C221:L224">C222</f>
        <v>0</v>
      </c>
      <c r="D221" s="107">
        <f t="shared" si="85"/>
        <v>0</v>
      </c>
      <c r="E221" s="107">
        <f t="shared" si="85"/>
        <v>0</v>
      </c>
      <c r="F221" s="107">
        <f t="shared" si="85"/>
        <v>0</v>
      </c>
      <c r="G221" s="107">
        <f t="shared" si="85"/>
        <v>0</v>
      </c>
      <c r="H221" s="107">
        <f t="shared" si="85"/>
        <v>0</v>
      </c>
      <c r="I221" s="107">
        <f t="shared" si="85"/>
        <v>0</v>
      </c>
      <c r="J221" s="107">
        <f t="shared" si="85"/>
        <v>0</v>
      </c>
      <c r="K221" s="107">
        <f t="shared" si="85"/>
        <v>0</v>
      </c>
      <c r="L221" s="107">
        <f t="shared" si="85"/>
        <v>0</v>
      </c>
      <c r="M221" s="107"/>
      <c r="N221" s="107"/>
    </row>
    <row r="222" spans="1:14" ht="25.5">
      <c r="A222" s="85">
        <v>4</v>
      </c>
      <c r="B222" s="86" t="s">
        <v>108</v>
      </c>
      <c r="C222" s="108">
        <f t="shared" si="85"/>
        <v>0</v>
      </c>
      <c r="D222" s="108">
        <f t="shared" si="85"/>
        <v>0</v>
      </c>
      <c r="E222" s="108">
        <f t="shared" si="85"/>
        <v>0</v>
      </c>
      <c r="F222" s="108">
        <f t="shared" si="85"/>
        <v>0</v>
      </c>
      <c r="G222" s="108">
        <f t="shared" si="85"/>
        <v>0</v>
      </c>
      <c r="H222" s="108">
        <f t="shared" si="85"/>
        <v>0</v>
      </c>
      <c r="I222" s="108">
        <f t="shared" si="85"/>
        <v>0</v>
      </c>
      <c r="J222" s="108">
        <f t="shared" si="85"/>
        <v>0</v>
      </c>
      <c r="K222" s="108">
        <f t="shared" si="85"/>
        <v>0</v>
      </c>
      <c r="L222" s="108">
        <f t="shared" si="85"/>
        <v>0</v>
      </c>
      <c r="M222" s="108"/>
      <c r="N222" s="108"/>
    </row>
    <row r="223" spans="1:14" ht="38.25">
      <c r="A223" s="80">
        <v>45</v>
      </c>
      <c r="B223" s="81" t="s">
        <v>110</v>
      </c>
      <c r="C223" s="109">
        <f>C224</f>
        <v>0</v>
      </c>
      <c r="D223" s="109">
        <f t="shared" si="85"/>
        <v>0</v>
      </c>
      <c r="E223" s="109">
        <f t="shared" si="85"/>
        <v>0</v>
      </c>
      <c r="F223" s="109">
        <f t="shared" si="85"/>
        <v>0</v>
      </c>
      <c r="G223" s="109">
        <f t="shared" si="85"/>
        <v>0</v>
      </c>
      <c r="H223" s="109">
        <f t="shared" si="85"/>
        <v>0</v>
      </c>
      <c r="I223" s="109">
        <f t="shared" si="85"/>
        <v>0</v>
      </c>
      <c r="J223" s="109">
        <f t="shared" si="85"/>
        <v>0</v>
      </c>
      <c r="K223" s="109">
        <f t="shared" si="85"/>
        <v>0</v>
      </c>
      <c r="L223" s="109">
        <f t="shared" si="85"/>
        <v>0</v>
      </c>
      <c r="M223" s="109"/>
      <c r="N223" s="109"/>
    </row>
    <row r="224" spans="1:14" ht="25.5">
      <c r="A224" s="82">
        <v>451</v>
      </c>
      <c r="B224" s="83" t="s">
        <v>111</v>
      </c>
      <c r="C224" s="110">
        <f>C225</f>
        <v>0</v>
      </c>
      <c r="D224" s="110">
        <f t="shared" si="85"/>
        <v>0</v>
      </c>
      <c r="E224" s="110">
        <f t="shared" si="85"/>
        <v>0</v>
      </c>
      <c r="F224" s="110">
        <f t="shared" si="85"/>
        <v>0</v>
      </c>
      <c r="G224" s="110">
        <f t="shared" si="85"/>
        <v>0</v>
      </c>
      <c r="H224" s="110">
        <f t="shared" si="85"/>
        <v>0</v>
      </c>
      <c r="I224" s="110">
        <f t="shared" si="85"/>
        <v>0</v>
      </c>
      <c r="J224" s="110">
        <f t="shared" si="85"/>
        <v>0</v>
      </c>
      <c r="K224" s="110">
        <f t="shared" si="85"/>
        <v>0</v>
      </c>
      <c r="L224" s="110">
        <f t="shared" si="85"/>
        <v>0</v>
      </c>
      <c r="M224" s="110"/>
      <c r="N224" s="110"/>
    </row>
    <row r="225" spans="1:14" ht="25.5">
      <c r="A225" s="71">
        <v>4511</v>
      </c>
      <c r="B225" s="9" t="s">
        <v>111</v>
      </c>
      <c r="C225" s="111">
        <v>0</v>
      </c>
      <c r="D225" s="111">
        <v>0</v>
      </c>
      <c r="E225" s="111">
        <v>0</v>
      </c>
      <c r="F225" s="111">
        <v>0</v>
      </c>
      <c r="G225" s="111">
        <v>0</v>
      </c>
      <c r="H225" s="111">
        <v>0</v>
      </c>
      <c r="I225" s="111">
        <v>0</v>
      </c>
      <c r="J225" s="111">
        <v>0</v>
      </c>
      <c r="K225" s="111">
        <v>0</v>
      </c>
      <c r="L225" s="111">
        <v>0</v>
      </c>
      <c r="M225" s="111"/>
      <c r="N225" s="111"/>
    </row>
    <row r="226" spans="1:14" ht="28.5" customHeight="1">
      <c r="A226" s="219" t="s">
        <v>112</v>
      </c>
      <c r="B226" s="219"/>
      <c r="C226" s="107">
        <f>C227</f>
        <v>205017.5</v>
      </c>
      <c r="D226" s="107">
        <f aca="true" t="shared" si="86" ref="D226:L227">D227</f>
        <v>205017.5</v>
      </c>
      <c r="E226" s="107">
        <f t="shared" si="86"/>
        <v>0</v>
      </c>
      <c r="F226" s="107">
        <f t="shared" si="86"/>
        <v>0</v>
      </c>
      <c r="G226" s="107">
        <f t="shared" si="86"/>
        <v>0</v>
      </c>
      <c r="H226" s="107">
        <f t="shared" si="86"/>
        <v>0</v>
      </c>
      <c r="I226" s="107">
        <f t="shared" si="86"/>
        <v>0</v>
      </c>
      <c r="J226" s="107">
        <f t="shared" si="86"/>
        <v>0</v>
      </c>
      <c r="K226" s="107">
        <f t="shared" si="86"/>
        <v>0</v>
      </c>
      <c r="L226" s="107">
        <f t="shared" si="86"/>
        <v>0</v>
      </c>
      <c r="M226" s="107"/>
      <c r="N226" s="107"/>
    </row>
    <row r="227" spans="1:14" ht="25.5" customHeight="1">
      <c r="A227" s="219" t="s">
        <v>113</v>
      </c>
      <c r="B227" s="219"/>
      <c r="C227" s="107">
        <f>C228</f>
        <v>205017.5</v>
      </c>
      <c r="D227" s="107">
        <f t="shared" si="86"/>
        <v>205017.5</v>
      </c>
      <c r="E227" s="107">
        <f t="shared" si="86"/>
        <v>0</v>
      </c>
      <c r="F227" s="107">
        <f t="shared" si="86"/>
        <v>0</v>
      </c>
      <c r="G227" s="107">
        <f t="shared" si="86"/>
        <v>0</v>
      </c>
      <c r="H227" s="107">
        <f t="shared" si="86"/>
        <v>0</v>
      </c>
      <c r="I227" s="107">
        <f t="shared" si="86"/>
        <v>0</v>
      </c>
      <c r="J227" s="107">
        <f t="shared" si="86"/>
        <v>0</v>
      </c>
      <c r="K227" s="107">
        <f t="shared" si="86"/>
        <v>0</v>
      </c>
      <c r="L227" s="107">
        <f t="shared" si="86"/>
        <v>0</v>
      </c>
      <c r="M227" s="107"/>
      <c r="N227" s="107"/>
    </row>
    <row r="228" spans="1:14" ht="12.75">
      <c r="A228" s="85">
        <v>3</v>
      </c>
      <c r="B228" s="86" t="s">
        <v>20</v>
      </c>
      <c r="C228" s="108">
        <f aca="true" t="shared" si="87" ref="C228:L230">C229</f>
        <v>205017.5</v>
      </c>
      <c r="D228" s="108">
        <f t="shared" si="87"/>
        <v>205017.5</v>
      </c>
      <c r="E228" s="108">
        <f t="shared" si="87"/>
        <v>0</v>
      </c>
      <c r="F228" s="108">
        <f t="shared" si="87"/>
        <v>0</v>
      </c>
      <c r="G228" s="108">
        <f t="shared" si="87"/>
        <v>0</v>
      </c>
      <c r="H228" s="108">
        <f t="shared" si="87"/>
        <v>0</v>
      </c>
      <c r="I228" s="108">
        <f t="shared" si="87"/>
        <v>0</v>
      </c>
      <c r="J228" s="108">
        <f t="shared" si="87"/>
        <v>0</v>
      </c>
      <c r="K228" s="108">
        <f t="shared" si="87"/>
        <v>0</v>
      </c>
      <c r="L228" s="108">
        <f t="shared" si="87"/>
        <v>0</v>
      </c>
      <c r="M228" s="108"/>
      <c r="N228" s="108"/>
    </row>
    <row r="229" spans="1:14" ht="12.75">
      <c r="A229" s="80">
        <v>32</v>
      </c>
      <c r="B229" s="81" t="s">
        <v>25</v>
      </c>
      <c r="C229" s="109">
        <f>C230</f>
        <v>205017.5</v>
      </c>
      <c r="D229" s="109">
        <f t="shared" si="87"/>
        <v>205017.5</v>
      </c>
      <c r="E229" s="109">
        <f t="shared" si="87"/>
        <v>0</v>
      </c>
      <c r="F229" s="109">
        <f t="shared" si="87"/>
        <v>0</v>
      </c>
      <c r="G229" s="109">
        <f t="shared" si="87"/>
        <v>0</v>
      </c>
      <c r="H229" s="109">
        <f t="shared" si="87"/>
        <v>0</v>
      </c>
      <c r="I229" s="109">
        <f t="shared" si="87"/>
        <v>0</v>
      </c>
      <c r="J229" s="109">
        <f t="shared" si="87"/>
        <v>0</v>
      </c>
      <c r="K229" s="109">
        <f t="shared" si="87"/>
        <v>0</v>
      </c>
      <c r="L229" s="109">
        <f t="shared" si="87"/>
        <v>0</v>
      </c>
      <c r="M229" s="109"/>
      <c r="N229" s="109"/>
    </row>
    <row r="230" spans="1:14" ht="14.25" customHeight="1">
      <c r="A230" s="82">
        <v>323</v>
      </c>
      <c r="B230" s="103" t="s">
        <v>28</v>
      </c>
      <c r="C230" s="110">
        <v>205017.5</v>
      </c>
      <c r="D230" s="110">
        <f t="shared" si="87"/>
        <v>205017.5</v>
      </c>
      <c r="E230" s="110">
        <f t="shared" si="87"/>
        <v>0</v>
      </c>
      <c r="F230" s="110">
        <f t="shared" si="87"/>
        <v>0</v>
      </c>
      <c r="G230" s="110">
        <f t="shared" si="87"/>
        <v>0</v>
      </c>
      <c r="H230" s="110">
        <f t="shared" si="87"/>
        <v>0</v>
      </c>
      <c r="I230" s="110">
        <f t="shared" si="87"/>
        <v>0</v>
      </c>
      <c r="J230" s="110">
        <f t="shared" si="87"/>
        <v>0</v>
      </c>
      <c r="K230" s="110">
        <f t="shared" si="87"/>
        <v>0</v>
      </c>
      <c r="L230" s="110">
        <f t="shared" si="87"/>
        <v>0</v>
      </c>
      <c r="M230" s="110"/>
      <c r="N230" s="110"/>
    </row>
    <row r="231" spans="1:14" ht="25.5">
      <c r="A231" s="71">
        <v>3232</v>
      </c>
      <c r="B231" s="84" t="s">
        <v>102</v>
      </c>
      <c r="C231" s="111">
        <v>205017.5</v>
      </c>
      <c r="D231" s="111">
        <v>205017.5</v>
      </c>
      <c r="E231" s="111">
        <v>0</v>
      </c>
      <c r="F231" s="111">
        <v>0</v>
      </c>
      <c r="G231" s="111">
        <v>0</v>
      </c>
      <c r="H231" s="111">
        <v>0</v>
      </c>
      <c r="I231" s="111">
        <v>0</v>
      </c>
      <c r="J231" s="111">
        <v>0</v>
      </c>
      <c r="K231" s="111">
        <v>0</v>
      </c>
      <c r="L231" s="111">
        <v>0</v>
      </c>
      <c r="M231" s="111"/>
      <c r="N231" s="111"/>
    </row>
    <row r="232" spans="1:14" ht="12.75">
      <c r="A232" s="219" t="s">
        <v>140</v>
      </c>
      <c r="B232" s="219"/>
      <c r="C232" s="107">
        <f>C233</f>
        <v>1000</v>
      </c>
      <c r="D232" s="107">
        <f>D233</f>
        <v>1000</v>
      </c>
      <c r="E232" s="107">
        <f aca="true" t="shared" si="88" ref="E232:L233">E233</f>
        <v>0</v>
      </c>
      <c r="F232" s="107">
        <f t="shared" si="88"/>
        <v>0</v>
      </c>
      <c r="G232" s="107">
        <f t="shared" si="88"/>
        <v>0</v>
      </c>
      <c r="H232" s="107">
        <f t="shared" si="88"/>
        <v>0</v>
      </c>
      <c r="I232" s="107">
        <f t="shared" si="88"/>
        <v>0</v>
      </c>
      <c r="J232" s="107">
        <f t="shared" si="88"/>
        <v>0</v>
      </c>
      <c r="K232" s="107">
        <f t="shared" si="88"/>
        <v>0</v>
      </c>
      <c r="L232" s="107">
        <f t="shared" si="88"/>
        <v>0</v>
      </c>
      <c r="M232" s="107"/>
      <c r="N232" s="107"/>
    </row>
    <row r="233" spans="1:14" ht="26.25" customHeight="1">
      <c r="A233" s="219" t="s">
        <v>141</v>
      </c>
      <c r="B233" s="219"/>
      <c r="C233" s="107">
        <f>C234</f>
        <v>1000</v>
      </c>
      <c r="D233" s="107">
        <f>D234</f>
        <v>1000</v>
      </c>
      <c r="E233" s="107">
        <f t="shared" si="88"/>
        <v>0</v>
      </c>
      <c r="F233" s="107">
        <f t="shared" si="88"/>
        <v>0</v>
      </c>
      <c r="G233" s="107">
        <f t="shared" si="88"/>
        <v>0</v>
      </c>
      <c r="H233" s="107">
        <f t="shared" si="88"/>
        <v>0</v>
      </c>
      <c r="I233" s="107">
        <f t="shared" si="88"/>
        <v>0</v>
      </c>
      <c r="J233" s="107">
        <f t="shared" si="88"/>
        <v>0</v>
      </c>
      <c r="K233" s="107">
        <f t="shared" si="88"/>
        <v>0</v>
      </c>
      <c r="L233" s="107">
        <f t="shared" si="88"/>
        <v>0</v>
      </c>
      <c r="M233" s="107"/>
      <c r="N233" s="107"/>
    </row>
    <row r="234" spans="1:14" ht="12.75">
      <c r="A234" s="85">
        <v>3</v>
      </c>
      <c r="B234" s="86" t="s">
        <v>20</v>
      </c>
      <c r="C234" s="108">
        <f aca="true" t="shared" si="89" ref="C234:L236">C235</f>
        <v>1000</v>
      </c>
      <c r="D234" s="108">
        <f t="shared" si="89"/>
        <v>1000</v>
      </c>
      <c r="E234" s="108">
        <f t="shared" si="89"/>
        <v>0</v>
      </c>
      <c r="F234" s="108">
        <f t="shared" si="89"/>
        <v>0</v>
      </c>
      <c r="G234" s="108">
        <f t="shared" si="89"/>
        <v>0</v>
      </c>
      <c r="H234" s="108">
        <f t="shared" si="89"/>
        <v>0</v>
      </c>
      <c r="I234" s="108">
        <f t="shared" si="89"/>
        <v>0</v>
      </c>
      <c r="J234" s="108">
        <f t="shared" si="89"/>
        <v>0</v>
      </c>
      <c r="K234" s="108">
        <f t="shared" si="89"/>
        <v>0</v>
      </c>
      <c r="L234" s="108">
        <f t="shared" si="89"/>
        <v>0</v>
      </c>
      <c r="M234" s="108"/>
      <c r="N234" s="108"/>
    </row>
    <row r="235" spans="1:14" ht="12.75">
      <c r="A235" s="80">
        <v>32</v>
      </c>
      <c r="B235" s="81" t="s">
        <v>25</v>
      </c>
      <c r="C235" s="109">
        <f>C236</f>
        <v>1000</v>
      </c>
      <c r="D235" s="109">
        <f>D236</f>
        <v>1000</v>
      </c>
      <c r="E235" s="109">
        <f t="shared" si="89"/>
        <v>0</v>
      </c>
      <c r="F235" s="109">
        <f t="shared" si="89"/>
        <v>0</v>
      </c>
      <c r="G235" s="109">
        <f t="shared" si="89"/>
        <v>0</v>
      </c>
      <c r="H235" s="109">
        <f t="shared" si="89"/>
        <v>0</v>
      </c>
      <c r="I235" s="109">
        <f t="shared" si="89"/>
        <v>0</v>
      </c>
      <c r="J235" s="109">
        <f t="shared" si="89"/>
        <v>0</v>
      </c>
      <c r="K235" s="109">
        <f t="shared" si="89"/>
        <v>0</v>
      </c>
      <c r="L235" s="109">
        <f t="shared" si="89"/>
        <v>0</v>
      </c>
      <c r="M235" s="109"/>
      <c r="N235" s="109"/>
    </row>
    <row r="236" spans="1:14" ht="25.5">
      <c r="A236" s="82">
        <v>329</v>
      </c>
      <c r="B236" s="93" t="s">
        <v>29</v>
      </c>
      <c r="C236" s="110">
        <v>1000</v>
      </c>
      <c r="D236" s="110">
        <v>1000</v>
      </c>
      <c r="E236" s="110">
        <f t="shared" si="89"/>
        <v>0</v>
      </c>
      <c r="F236" s="110">
        <f t="shared" si="89"/>
        <v>0</v>
      </c>
      <c r="G236" s="110">
        <f t="shared" si="89"/>
        <v>0</v>
      </c>
      <c r="H236" s="110">
        <f t="shared" si="89"/>
        <v>0</v>
      </c>
      <c r="I236" s="110">
        <f t="shared" si="89"/>
        <v>0</v>
      </c>
      <c r="J236" s="110">
        <f t="shared" si="89"/>
        <v>0</v>
      </c>
      <c r="K236" s="110">
        <f t="shared" si="89"/>
        <v>0</v>
      </c>
      <c r="L236" s="110">
        <f t="shared" si="89"/>
        <v>0</v>
      </c>
      <c r="M236" s="110"/>
      <c r="N236" s="110"/>
    </row>
    <row r="237" spans="1:14" ht="25.5">
      <c r="A237" s="71">
        <v>3299</v>
      </c>
      <c r="B237" s="9" t="s">
        <v>29</v>
      </c>
      <c r="C237" s="111">
        <v>1000</v>
      </c>
      <c r="D237" s="111">
        <v>1000</v>
      </c>
      <c r="E237" s="111">
        <v>0</v>
      </c>
      <c r="F237" s="111">
        <v>0</v>
      </c>
      <c r="G237" s="111">
        <v>0</v>
      </c>
      <c r="H237" s="111">
        <v>0</v>
      </c>
      <c r="I237" s="111">
        <v>0</v>
      </c>
      <c r="J237" s="111">
        <v>0</v>
      </c>
      <c r="K237" s="111">
        <v>0</v>
      </c>
      <c r="L237" s="111">
        <v>0</v>
      </c>
      <c r="M237" s="111"/>
      <c r="N237" s="111"/>
    </row>
    <row r="238" spans="1:14" ht="12.75">
      <c r="A238" s="94" t="s">
        <v>67</v>
      </c>
      <c r="B238" s="95"/>
      <c r="C238" s="119">
        <f>C6+C22+C63+C199+C226+C232</f>
        <v>18341117.160000004</v>
      </c>
      <c r="D238" s="119">
        <f>D6+D22+D63+D199+D226+D232</f>
        <v>1812301.23</v>
      </c>
      <c r="E238" s="119">
        <f aca="true" t="shared" si="90" ref="E238:L238">E6+E22+E63+E199+E226+E232</f>
        <v>14631654</v>
      </c>
      <c r="F238" s="119">
        <f t="shared" si="90"/>
        <v>267481.93</v>
      </c>
      <c r="G238" s="119">
        <f t="shared" si="90"/>
        <v>1033435</v>
      </c>
      <c r="H238" s="119">
        <f t="shared" si="90"/>
        <v>549780</v>
      </c>
      <c r="I238" s="119">
        <f t="shared" si="90"/>
        <v>0</v>
      </c>
      <c r="J238" s="119">
        <f t="shared" si="90"/>
        <v>0</v>
      </c>
      <c r="K238" s="119">
        <f t="shared" si="90"/>
        <v>28300</v>
      </c>
      <c r="L238" s="119">
        <f t="shared" si="90"/>
        <v>18165</v>
      </c>
      <c r="M238" s="119"/>
      <c r="N238" s="119"/>
    </row>
    <row r="239" spans="1:13" ht="12.75">
      <c r="A239" s="72"/>
      <c r="B239" s="9"/>
      <c r="C239" s="3"/>
      <c r="D239" s="3"/>
      <c r="E239" s="3" t="s">
        <v>83</v>
      </c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72"/>
      <c r="B240" s="222" t="s">
        <v>139</v>
      </c>
      <c r="C240" s="222"/>
      <c r="D240" s="3"/>
      <c r="E240" s="3"/>
      <c r="F240" s="3" t="s">
        <v>131</v>
      </c>
      <c r="G240" s="3"/>
      <c r="H240" s="3"/>
      <c r="I240" s="3"/>
      <c r="J240" s="3"/>
      <c r="K240" s="3" t="s">
        <v>73</v>
      </c>
      <c r="L240" s="3"/>
      <c r="M240" s="3"/>
    </row>
    <row r="241" spans="1:13" ht="12.75">
      <c r="A241" s="72"/>
      <c r="B241" s="9"/>
      <c r="C241" s="3"/>
      <c r="D241" s="3"/>
      <c r="E241" s="3"/>
      <c r="F241" s="3" t="s">
        <v>132</v>
      </c>
      <c r="G241" s="3"/>
      <c r="H241" s="3"/>
      <c r="I241" s="3"/>
      <c r="J241" s="3"/>
      <c r="K241" s="3" t="s">
        <v>74</v>
      </c>
      <c r="L241" s="3"/>
      <c r="M241" s="3"/>
    </row>
    <row r="242" spans="1:13" ht="12.75">
      <c r="A242" s="72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72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72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72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72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72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72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72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72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72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72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72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72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72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72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72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72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72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72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72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72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72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72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72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72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72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72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72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72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72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72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72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72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72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72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72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72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72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72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72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72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72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72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72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72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72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72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72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72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72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72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72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72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72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72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72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72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72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72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72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72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72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72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72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72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72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72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72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72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72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72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72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72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72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72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72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72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72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72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72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72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72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72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72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72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72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72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72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72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72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72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72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72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72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72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72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72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72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72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72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72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72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72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72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72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72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72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72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72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72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72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72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72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72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72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72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72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72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72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72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72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72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72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72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72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72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72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72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72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72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72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72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72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72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72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72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72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72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72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72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72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72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72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72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72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72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72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72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72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72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72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72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72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72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72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72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72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72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72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72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72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72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72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72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72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72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72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72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72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72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72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72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72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72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72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72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72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72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>
      <c r="A420" s="72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>
      <c r="A421" s="72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>
      <c r="A422" s="72"/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>
      <c r="A423" s="72"/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>
      <c r="A424" s="72"/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>
      <c r="A425" s="72"/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>
      <c r="A426" s="72"/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>
      <c r="A427" s="72"/>
      <c r="B427" s="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>
      <c r="A428" s="72"/>
      <c r="B428" s="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>
      <c r="A429" s="72"/>
      <c r="B429" s="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>
      <c r="A430" s="72"/>
      <c r="B430" s="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>
      <c r="A431" s="72"/>
      <c r="B431" s="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>
      <c r="A432" s="72"/>
      <c r="B432" s="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>
      <c r="A433" s="72"/>
      <c r="B433" s="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>
      <c r="A434" s="72"/>
      <c r="B434" s="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>
      <c r="A435" s="72"/>
      <c r="B435" s="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>
      <c r="A436" s="72"/>
      <c r="B436" s="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>
      <c r="A437" s="72"/>
      <c r="B437" s="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>
      <c r="A438" s="72"/>
      <c r="B438" s="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>
      <c r="A439" s="72"/>
      <c r="B439" s="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>
      <c r="A440" s="72"/>
      <c r="B440" s="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>
      <c r="A441" s="72"/>
      <c r="B441" s="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>
      <c r="A442" s="72"/>
      <c r="B442" s="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>
      <c r="A443" s="72"/>
      <c r="B443" s="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>
      <c r="A444" s="72"/>
      <c r="B444" s="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>
      <c r="A445" s="72"/>
      <c r="B445" s="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>
      <c r="A446" s="72"/>
      <c r="B446" s="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>
      <c r="A447" s="72"/>
      <c r="B447" s="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>
      <c r="A448" s="72"/>
      <c r="B448" s="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>
      <c r="A449" s="72"/>
      <c r="B449" s="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>
      <c r="A450" s="72"/>
      <c r="B450" s="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>
      <c r="A451" s="72"/>
      <c r="B451" s="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>
      <c r="A452" s="72"/>
      <c r="B452" s="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>
      <c r="A453" s="72"/>
      <c r="B453" s="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>
      <c r="A454" s="72"/>
      <c r="B454" s="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>
      <c r="A455" s="72"/>
      <c r="B455" s="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>
      <c r="A456" s="72"/>
      <c r="B456" s="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>
      <c r="A457" s="72"/>
      <c r="B457" s="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>
      <c r="A458" s="72"/>
      <c r="B458" s="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>
      <c r="A459" s="72"/>
      <c r="B459" s="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>
      <c r="A460" s="72"/>
      <c r="B460" s="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>
      <c r="A461" s="72"/>
      <c r="B461" s="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>
      <c r="A462" s="72"/>
      <c r="B462" s="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>
      <c r="A463" s="72"/>
      <c r="B463" s="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>
      <c r="A464" s="72"/>
      <c r="B464" s="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>
      <c r="A465" s="72"/>
      <c r="B465" s="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</sheetData>
  <sheetProtection/>
  <mergeCells count="30">
    <mergeCell ref="A232:B232"/>
    <mergeCell ref="A233:B233"/>
    <mergeCell ref="B240:C240"/>
    <mergeCell ref="A158:B158"/>
    <mergeCell ref="A1:M1"/>
    <mergeCell ref="A7:B7"/>
    <mergeCell ref="A6:B6"/>
    <mergeCell ref="A23:B23"/>
    <mergeCell ref="A22:B22"/>
    <mergeCell ref="A51:B51"/>
    <mergeCell ref="A59:B59"/>
    <mergeCell ref="A95:B95"/>
    <mergeCell ref="A63:B63"/>
    <mergeCell ref="A171:B171"/>
    <mergeCell ref="A200:B200"/>
    <mergeCell ref="A221:B221"/>
    <mergeCell ref="A64:B64"/>
    <mergeCell ref="A84:B84"/>
    <mergeCell ref="A216:B216"/>
    <mergeCell ref="A144:B144"/>
    <mergeCell ref="A102:B102"/>
    <mergeCell ref="A226:B226"/>
    <mergeCell ref="A227:B227"/>
    <mergeCell ref="A90:B90"/>
    <mergeCell ref="A106:B106"/>
    <mergeCell ref="A122:B122"/>
    <mergeCell ref="A130:B130"/>
    <mergeCell ref="A211:B211"/>
    <mergeCell ref="A189:B189"/>
    <mergeCell ref="A194:B194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2018-02-06T14:19:43Z</cp:lastPrinted>
  <dcterms:created xsi:type="dcterms:W3CDTF">2013-09-11T11:00:21Z</dcterms:created>
  <dcterms:modified xsi:type="dcterms:W3CDTF">2018-02-07T08:44:49Z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